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codeName="ThisWorkbook"/>
  <mc:AlternateContent xmlns:mc="http://schemas.openxmlformats.org/markup-compatibility/2006">
    <mc:Choice Requires="x15">
      <x15ac:absPath xmlns:x15ac="http://schemas.microsoft.com/office/spreadsheetml/2010/11/ac" url="https://bibforb.sharepoint.com/BF arkiv/01 Økonomi/Generelt/"/>
    </mc:Choice>
  </mc:AlternateContent>
  <xr:revisionPtr revIDLastSave="92" documentId="8_{83F8D153-6070-40CC-AD1E-1CF619B03B19}" xr6:coauthVersionLast="47" xr6:coauthVersionMax="47" xr10:uidLastSave="{43A0BCC5-4ED2-4357-AB10-13C393265834}"/>
  <bookViews>
    <workbookView xWindow="-120" yWindow="-120" windowWidth="38640" windowHeight="15720" xr2:uid="{00000000-000D-0000-FFFF-FFFF00000000}"/>
  </bookViews>
  <sheets>
    <sheet name="Side 1" sheetId="2" r:id="rId1"/>
    <sheet name="Side 2" sheetId="3" r:id="rId2"/>
    <sheet name="BFs reisereglement" sheetId="5" r:id="rId3"/>
    <sheet name="Satser" sheetId="4" r:id="rId4"/>
  </sheets>
  <definedNames>
    <definedName name="BlankA1">'Side 1'!$D$12:$G$12,'Side 1'!$D$13:$H$14,'Side 1'!$J$13:$K$14</definedName>
    <definedName name="BlankA2">'Side 1'!$E$17:$G$18,'Side 1'!$G$19:$G$19,'Side 1'!#REF!,'Side 1'!$G$23:$G$23</definedName>
    <definedName name="BlankA3">'Side 1'!#REF!,'Side 1'!#REF!,'Side 1'!#REF!,'Side 1'!#REF!</definedName>
    <definedName name="BlankA4">'Side 1'!#REF!,'Side 1'!#REF!,'Side 1'!#REF!,'Side 1'!#REF!,'Side 1'!#REF!,'Side 1'!#REF!</definedName>
    <definedName name="BlankB1">'Side 2'!$D$5:$I$5,'Side 2'!$B$6:$I$16,'Side 2'!$D$18:$D$18,'Side 2'!$D$19:$E$19</definedName>
    <definedName name="BlankB2">'Side 2'!$B$21:$I$29</definedName>
    <definedName name="BlankB3">'Side 2'!#REF!,'Side 2'!$B$34:$H$34,'Side 2'!#REF!</definedName>
    <definedName name="Fremkomstmidler">Satser!$C$25:$C$34</definedName>
    <definedName name="Frokost">'Side 1'!#REF!,'Side 1'!#REF!,'Side 1'!#REF!,'Side 1'!#REF!,'Side 1'!#REF!,'Side 1'!#REF!,'Side 1'!#REF!,'Side 1'!#REF!,'Side 1'!#REF!,'Side 1'!#REF!,'Side 1'!#REF!</definedName>
    <definedName name="Landnavn">Satser!#REF!</definedName>
    <definedName name="sph_7_01_01p7_2b" localSheetId="3">Satser!#REF!</definedName>
    <definedName name="sph_7_01_01p7_2c" localSheetId="3">Satser!$B$39</definedName>
    <definedName name="sph_7_01_01p7_2d" localSheetId="3">Satser!$B$40</definedName>
    <definedName name="sph_7_01_01p7_2e" localSheetId="3">Satser!$B$41</definedName>
    <definedName name="sph_7_01_01p7_2f" localSheetId="3">Satser!#REF!</definedName>
    <definedName name="_xlnm.Print_Area" localSheetId="0">'Side 1'!$B$1:$N$44</definedName>
    <definedName name="_xlnm.Print_Area" localSheetId="1">'Side 2'!$A$1:$K$36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3" l="1"/>
  <c r="B5" i="3"/>
  <c r="H18" i="3"/>
  <c r="D19" i="3" s="1"/>
  <c r="C5" i="3" l="1"/>
  <c r="I29" i="2" l="1"/>
  <c r="M4" i="2" l="1"/>
  <c r="F16" i="4" l="1"/>
  <c r="D22" i="2" s="1"/>
  <c r="E17" i="3" l="1"/>
  <c r="O14" i="3" s="1"/>
  <c r="B17" i="3"/>
  <c r="N5" i="3" l="1"/>
  <c r="D15" i="2"/>
  <c r="O7" i="3"/>
  <c r="O11" i="3"/>
  <c r="O15" i="3"/>
  <c r="O5" i="3"/>
  <c r="O9" i="3"/>
  <c r="O13" i="3"/>
  <c r="O8" i="3"/>
  <c r="O12" i="3"/>
  <c r="O6" i="3"/>
  <c r="O10" i="3"/>
  <c r="N13" i="3"/>
  <c r="N14" i="3"/>
  <c r="N9" i="3"/>
  <c r="N10" i="3"/>
  <c r="N11" i="3"/>
  <c r="N15" i="3"/>
  <c r="N8" i="3"/>
  <c r="N12" i="3"/>
  <c r="N6" i="3"/>
  <c r="N7" i="3"/>
  <c r="O16" i="3" l="1"/>
  <c r="F17" i="3" s="1"/>
  <c r="N16" i="3"/>
  <c r="C17" i="3" s="1"/>
  <c r="M2" i="2"/>
  <c r="E15" i="2" l="1"/>
  <c r="G15" i="2" s="1"/>
  <c r="M15" i="3"/>
  <c r="M14" i="3"/>
  <c r="M13" i="3"/>
  <c r="M12" i="3"/>
  <c r="M11" i="3"/>
  <c r="M10" i="3"/>
  <c r="M9" i="3"/>
  <c r="M8" i="3"/>
  <c r="M7" i="3"/>
  <c r="M6" i="3"/>
  <c r="M5" i="3"/>
  <c r="J18" i="3"/>
  <c r="I15" i="2" l="1"/>
  <c r="G19" i="2" s="1"/>
  <c r="K15" i="2"/>
  <c r="G17" i="2" s="1"/>
  <c r="G18" i="2" l="1"/>
  <c r="F17" i="4"/>
  <c r="E22" i="2" s="1"/>
  <c r="F18" i="4"/>
  <c r="F22" i="2" s="1"/>
  <c r="O4" i="2" l="1"/>
  <c r="O1" i="2" s="1"/>
  <c r="D42" i="2" l="1"/>
  <c r="C5" i="2" l="1"/>
  <c r="J2" i="3"/>
  <c r="H2" i="3"/>
  <c r="M51" i="2"/>
  <c r="H29" i="2" l="1"/>
  <c r="H28" i="2"/>
  <c r="I28" i="2" s="1"/>
  <c r="G26" i="2"/>
  <c r="H26" i="2" s="1"/>
  <c r="G27" i="2"/>
  <c r="H27" i="2" s="1"/>
  <c r="I27" i="2" l="1"/>
  <c r="I26" i="2"/>
  <c r="H17" i="2" l="1"/>
  <c r="H18" i="2"/>
  <c r="I18" i="2" s="1"/>
  <c r="I17" i="2" l="1"/>
  <c r="H19" i="2"/>
  <c r="I19" i="2" s="1"/>
  <c r="H23" i="2"/>
  <c r="I23" i="2" s="1"/>
  <c r="M15" i="2" l="1"/>
  <c r="J30" i="3"/>
  <c r="J31" i="3" s="1"/>
  <c r="I25" i="2" s="1"/>
  <c r="I30" i="2" s="1"/>
  <c r="I22" i="2" l="1"/>
  <c r="I24" i="2" l="1"/>
  <c r="I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Petter Bruce</author>
    <author>Siri Qviller</author>
    <author>5-bjmo</author>
    <author>Erik Jahre</author>
    <author>0-siqv</author>
  </authors>
  <commentList>
    <comment ref="D8" authorId="0" shapeId="0" xr:uid="{00000000-0006-0000-0000-000001000000}">
      <text>
        <r>
          <rPr>
            <b/>
            <sz val="11"/>
            <color indexed="81"/>
            <rFont val="Tahoma"/>
            <family val="2"/>
          </rPr>
          <t>Begynn her!</t>
        </r>
      </text>
    </comment>
    <comment ref="K12" authorId="0" shapeId="0" xr:uid="{00000000-0006-0000-0000-000002000000}">
      <text>
        <r>
          <rPr>
            <b/>
            <sz val="10"/>
            <color indexed="81"/>
            <rFont val="Tahoma"/>
            <family val="2"/>
          </rPr>
          <t>Må fylles ut!</t>
        </r>
      </text>
    </comment>
    <comment ref="M14" authorId="0" shapeId="0" xr:uid="{00000000-0006-0000-0000-000003000000}">
      <text>
        <r>
          <rPr>
            <b/>
            <sz val="12"/>
            <color indexed="81"/>
            <rFont val="Tahoma"/>
            <family val="2"/>
          </rPr>
          <t>Når du har kommet hit er det lurt å fortsette på side 2!</t>
        </r>
      </text>
    </comment>
    <comment ref="C16" authorId="0" shapeId="0" xr:uid="{00000000-0006-0000-0000-000004000000}">
      <text>
        <r>
          <rPr>
            <b/>
            <sz val="10"/>
            <color indexed="81"/>
            <rFont val="Tahoma"/>
            <family val="2"/>
          </rPr>
          <t>Kostgodtgjøring og nattillegg utbetales ikke til deltakere på kurs i BFs regi. Denne delen av skjemaet skal ikke benyttes av disse. Dersom reisen til eller fra kursstedet varer mer enn 6 timer dekkes utgifter til måltider etter regning med inntil kr. 289,00. Dette registreres lenger ned på skjemaet.</t>
        </r>
      </text>
    </comment>
    <comment ref="G17" authorId="1" shapeId="0" xr:uid="{00000000-0006-0000-0000-000005000000}">
      <text>
        <r>
          <rPr>
            <b/>
            <sz val="10"/>
            <color indexed="81"/>
            <rFont val="Tahoma"/>
            <family val="2"/>
          </rPr>
          <t>Her føres bare  antall for ulegitimert kostgodtgjørelse. Legitimerte  utgifter (etter regning) spesifiseres på baksiden.
Antallet som settes inn automatisk er basert på dato og klokkeslett du har registrert for utreise og retur. Det kan endres om nødvendig.</t>
        </r>
      </text>
    </comment>
    <comment ref="G18" authorId="1" shapeId="0" xr:uid="{00000000-0006-0000-0000-000006000000}">
      <text>
        <r>
          <rPr>
            <b/>
            <sz val="10"/>
            <color indexed="81"/>
            <rFont val="Tahoma"/>
            <family val="2"/>
          </rPr>
          <t>Her føres bare  antall for ulegitimert kostgodtgjørelse. Legitimerte  utgifter (etter regning) spesifiseres på baksiden.
Antallet som settes inn automatisk er basert på dato og klokkeslett du har registrert for utreise og retur. Det kan endres om nødvendig.</t>
        </r>
      </text>
    </comment>
    <comment ref="G19" authorId="2" shapeId="0" xr:uid="{00000000-0006-0000-0000-000007000000}">
      <text>
        <r>
          <rPr>
            <b/>
            <sz val="10"/>
            <color indexed="81"/>
            <rFont val="Tahoma"/>
            <family val="2"/>
          </rPr>
          <t xml:space="preserve">Antallet som settes inn automatisk er basert på dato og klokkeslett du har registrert for utreise og retur. Det kan endres om nødvendig.
</t>
        </r>
      </text>
    </comment>
    <comment ref="C20" authorId="3" shapeId="0" xr:uid="{00000000-0006-0000-0000-000008000000}">
      <text>
        <r>
          <rPr>
            <b/>
            <sz val="10"/>
            <color indexed="81"/>
            <rFont val="Tahoma"/>
            <family val="2"/>
          </rPr>
          <t>Hvis du krever ulegitimert kostgodtgjøring, må du trekke fra alle måltider som du ikke har betalt selv eller som du har ført som utgift på side 2.
Angi antall som skal trekkes. Skjemaet beregner selv korrekt trekk.</t>
        </r>
      </text>
    </comment>
    <comment ref="G23" authorId="4" shapeId="0" xr:uid="{00000000-0006-0000-0000-000009000000}">
      <text>
        <r>
          <rPr>
            <b/>
            <sz val="10"/>
            <color indexed="81"/>
            <rFont val="Tahoma"/>
            <family val="2"/>
          </rPr>
          <t>Uligitimert nattillegg kan utbetales for overnattinger der:
- BF eller andre ikke dekker utgifter til hotell eller sørger for annet tilfredsstillende overnattingssted, og
- du ikke har oppført overnattingskostnader på side 2 som du krever refundert.</t>
        </r>
      </text>
    </comment>
    <comment ref="I25" authorId="0" shapeId="0" xr:uid="{00000000-0006-0000-0000-00000A000000}">
      <text>
        <r>
          <rPr>
            <b/>
            <sz val="11"/>
            <color indexed="81"/>
            <rFont val="Tahoma"/>
            <family val="2"/>
          </rPr>
          <t>Gå til side 2 for å fylle ut informasjon om reiserute og utlegg under reisa.</t>
        </r>
      </text>
    </comment>
    <comment ref="G28" authorId="1" shapeId="0" xr:uid="{00000000-0006-0000-0000-00000B000000}">
      <text>
        <r>
          <rPr>
            <b/>
            <sz val="10"/>
            <color indexed="81"/>
            <rFont val="Tahoma"/>
            <family val="2"/>
          </rPr>
          <t>Passasjertillegget gis per km for hver passasjer. 
Passasjerene må delta på reise med samme formål, og navnene må oppgis i feltet til høyre.</t>
        </r>
      </text>
    </comment>
    <comment ref="F41" authorId="0" shapeId="0" xr:uid="{00000000-0006-0000-0000-00000C000000}">
      <text>
        <r>
          <rPr>
            <b/>
            <sz val="12"/>
            <color indexed="81"/>
            <rFont val="Tahoma"/>
            <family val="2"/>
          </rPr>
          <t>Uten signatur - ingen penger! 
Du kan skrive ut, signere, skanne til pdf og sende inn på epost,
eller skrive ut, signere og sende inn som brev,
eller lagre som pdf, signere elektronisk og sende inn på epost.</t>
        </r>
        <r>
          <rPr>
            <sz val="12"/>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Petter Bruce</author>
    <author>Erik Jahre</author>
    <author>Siri Qviller</author>
  </authors>
  <commentList>
    <comment ref="B3" authorId="0" shapeId="0" xr:uid="{00000000-0006-0000-0100-000001000000}">
      <text>
        <r>
          <rPr>
            <b/>
            <sz val="10"/>
            <color indexed="81"/>
            <rFont val="Tahoma"/>
            <family val="2"/>
          </rPr>
          <t>Fyll ut med alle reisens etapper fra du forlot hjem/ arbeidssted til du kom tilbake - i riktig rekkefølge!</t>
        </r>
      </text>
    </comment>
    <comment ref="H4" authorId="1" shapeId="0" xr:uid="{00000000-0006-0000-0100-000002000000}">
      <text>
        <r>
          <rPr>
            <b/>
            <sz val="10"/>
            <color indexed="81"/>
            <rFont val="Tahoma"/>
            <family val="2"/>
          </rPr>
          <t>Kilometer skal bare fylles ut dersom det skal gis kilometergodtgjørelse for bruk av egen bil. 
I så fall skal beløp ikke fylles ut. Beløpet beregnes automatisk og settes inn på forsiden av skjemaet.</t>
        </r>
      </text>
    </comment>
    <comment ref="I4" authorId="2" shapeId="0" xr:uid="{00000000-0006-0000-0100-000003000000}">
      <text>
        <r>
          <rPr>
            <b/>
            <sz val="12"/>
            <color indexed="81"/>
            <rFont val="Tahoma"/>
            <family val="2"/>
          </rPr>
          <t>Bilag (billett/kvittering el.l.) for kontantutlegg nummereres og festes på eget ark som legges ved reiseregningen.</t>
        </r>
        <r>
          <rPr>
            <sz val="10"/>
            <color indexed="81"/>
            <rFont val="Tahoma"/>
            <family val="2"/>
          </rPr>
          <t xml:space="preserve">
</t>
        </r>
      </text>
    </comment>
    <comment ref="J4" authorId="0" shapeId="0" xr:uid="{00000000-0006-0000-0100-000004000000}">
      <text>
        <r>
          <rPr>
            <b/>
            <sz val="9"/>
            <color indexed="81"/>
            <rFont val="Tahoma"/>
            <family val="2"/>
          </rPr>
          <t>Brukes ikke ved kjøregodtgjørelse!</t>
        </r>
        <r>
          <rPr>
            <sz val="9"/>
            <color indexed="81"/>
            <rFont val="Tahoma"/>
            <family val="2"/>
          </rPr>
          <t xml:space="preserve">
</t>
        </r>
      </text>
    </comment>
    <comment ref="D19" authorId="0" shapeId="0" xr:uid="{9BE82B34-4524-4A8F-93C5-DA9B9CF3C5C0}">
      <text>
        <r>
          <rPr>
            <b/>
            <sz val="9"/>
            <color indexed="81"/>
            <rFont val="Tahoma"/>
            <family val="2"/>
          </rPr>
          <t>Bruk av egen bil skal forhåndsgodkjennes av BFs sekretariat. Ved manglende godkjennelse, skriv begrunnelse for bruk av bil i merknadsfeltet på side 1. Sekretariatet vil da vurdere dette opp mot reisereglementet.</t>
        </r>
      </text>
    </comment>
    <comment ref="B21" authorId="0" shapeId="0" xr:uid="{00000000-0006-0000-0100-000005000000}">
      <text>
        <r>
          <rPr>
            <b/>
            <sz val="10"/>
            <color indexed="81"/>
            <rFont val="Tahoma"/>
            <family val="2"/>
          </rPr>
          <t>Her føres utlegg som ikke direkte gjelder transport, og derfor ikke kan føres i tabellen over.</t>
        </r>
      </text>
    </comment>
    <comment ref="I22" authorId="2" shapeId="0" xr:uid="{00000000-0006-0000-0100-000006000000}">
      <text>
        <r>
          <rPr>
            <b/>
            <sz val="10"/>
            <color indexed="81"/>
            <rFont val="Tahoma"/>
            <family val="2"/>
          </rPr>
          <t>Bilag (billett/kvittering el.l.) for kontantutlegg nummereres og festes på eget ark som legges ved reiseregningen.</t>
        </r>
      </text>
    </comment>
    <comment ref="K37" authorId="0" shapeId="0" xr:uid="{00000000-0006-0000-0100-000007000000}">
      <text>
        <r>
          <rPr>
            <b/>
            <sz val="12"/>
            <color indexed="81"/>
            <rFont val="Tahoma"/>
            <family val="2"/>
          </rPr>
          <t>Fortsett på side 1 når du har fullført denne siden!</t>
        </r>
      </text>
    </comment>
  </commentList>
</comments>
</file>

<file path=xl/sharedStrings.xml><?xml version="1.0" encoding="utf-8"?>
<sst xmlns="http://schemas.openxmlformats.org/spreadsheetml/2006/main" count="173" uniqueCount="152">
  <si>
    <t xml:space="preserve">   </t>
  </si>
  <si>
    <t xml:space="preserve">  Dato</t>
  </si>
  <si>
    <t xml:space="preserve">  Kl.</t>
  </si>
  <si>
    <t xml:space="preserve">  Utreise</t>
  </si>
  <si>
    <t xml:space="preserve">  Retur</t>
  </si>
  <si>
    <t>Antall</t>
  </si>
  <si>
    <t>Sats</t>
  </si>
  <si>
    <t>Beløp</t>
  </si>
  <si>
    <t>Konto</t>
  </si>
  <si>
    <t xml:space="preserve">  </t>
  </si>
  <si>
    <t>Trekk for kost</t>
  </si>
  <si>
    <t>Frokost</t>
  </si>
  <si>
    <t>Lunsj</t>
  </si>
  <si>
    <t>Middag</t>
  </si>
  <si>
    <t>Utstederens underskrift</t>
  </si>
  <si>
    <t>Dato</t>
  </si>
  <si>
    <t>Sign.</t>
  </si>
  <si>
    <t>Type</t>
  </si>
  <si>
    <t xml:space="preserve">   Beløp</t>
  </si>
  <si>
    <t xml:space="preserve"> Dato</t>
  </si>
  <si>
    <t>Sum</t>
  </si>
  <si>
    <t xml:space="preserve"> Gitt av</t>
  </si>
  <si>
    <t xml:space="preserve">      SATSTYPE</t>
  </si>
  <si>
    <t xml:space="preserve">      Passasjertillegg</t>
  </si>
  <si>
    <t>over 12 timer</t>
  </si>
  <si>
    <t>Delsum</t>
  </si>
  <si>
    <t xml:space="preserve">      Kilometergodtgjørelse i Tromsø 0-9000</t>
  </si>
  <si>
    <t xml:space="preserve">      Kilometergodtgjørelse utland</t>
  </si>
  <si>
    <t>Snøscooter</t>
  </si>
  <si>
    <t>Andre fremkomstmidler</t>
  </si>
  <si>
    <t>Motorsykkel &gt; 125 ccm</t>
  </si>
  <si>
    <t>Moped &lt; 125 ccm</t>
  </si>
  <si>
    <t>Båt &lt; 50 hk</t>
  </si>
  <si>
    <t>Tilhenger</t>
  </si>
  <si>
    <t>Privatadresse</t>
  </si>
  <si>
    <t>Stilling</t>
  </si>
  <si>
    <t>Poststed</t>
  </si>
  <si>
    <t>EL-bil</t>
  </si>
  <si>
    <t>Postnr.</t>
  </si>
  <si>
    <t>Fødselsnr.</t>
  </si>
  <si>
    <t xml:space="preserve">      Innland, kostgodtgj. u/overnatting</t>
  </si>
  <si>
    <t xml:space="preserve">      Innland, kostgodgj. u/overnatting</t>
  </si>
  <si>
    <t>Kostgodtgjøring uten overnatting, ulegitimert</t>
  </si>
  <si>
    <t xml:space="preserve">      Innland, ulegitimert  nattillegg</t>
  </si>
  <si>
    <t>Eget skyssmiddel. Spesifiser reisen på baksiden.</t>
  </si>
  <si>
    <t>Hjemmel for bruk av bil</t>
  </si>
  <si>
    <t>Km</t>
  </si>
  <si>
    <t>Annet</t>
  </si>
  <si>
    <t>Spesifikasjon</t>
  </si>
  <si>
    <t xml:space="preserve">      Kilometergodtgjørelse Tromsø &gt; 9000</t>
  </si>
  <si>
    <t xml:space="preserve">      Trekkfri kostgodtgjørelse for pensjonat</t>
  </si>
  <si>
    <t xml:space="preserve">      Trekkfri kostgodtgjørelse hybel/brakke/priv</t>
  </si>
  <si>
    <t>Skogs- og anleggsvei</t>
  </si>
  <si>
    <t xml:space="preserve">      Tillegg</t>
  </si>
  <si>
    <t xml:space="preserve">      Km.godtgj.</t>
  </si>
  <si>
    <t xml:space="preserve">      Grense for legitimerte overnattingsutgifter, innland</t>
  </si>
  <si>
    <t xml:space="preserve">      Trekk, frokost innland dagreise</t>
  </si>
  <si>
    <t xml:space="preserve">      Trekk, lunsj, innland dagreise</t>
  </si>
  <si>
    <t xml:space="preserve">      Trekk, middag, innland dagreise</t>
  </si>
  <si>
    <t xml:space="preserve">      Trekk prosent frokost </t>
  </si>
  <si>
    <t xml:space="preserve">      Trekk prosent lunsj </t>
  </si>
  <si>
    <t xml:space="preserve">      Trekk prosent middag </t>
  </si>
  <si>
    <t>Skogsvei med tilhenger</t>
  </si>
  <si>
    <t>Etter- og fornavn</t>
  </si>
  <si>
    <t>Reiseregning</t>
  </si>
  <si>
    <t>Arbeidsgiver</t>
  </si>
  <si>
    <t>Over 12 timer</t>
  </si>
  <si>
    <t>Døgn/timer:</t>
  </si>
  <si>
    <t>Kostgodtgjøring og nattillegg</t>
  </si>
  <si>
    <t>Kl.</t>
  </si>
  <si>
    <t>Bilag</t>
  </si>
  <si>
    <t>Reiseutlegg</t>
  </si>
  <si>
    <t>Navn og adresse for hotell, pensjonat e.a. (ikke privat)</t>
  </si>
  <si>
    <t>Nattillegg, ulegitimert</t>
  </si>
  <si>
    <t>Reiseutlegg og kjøregodtgjøring</t>
  </si>
  <si>
    <t>Sum kostgodtgjøring og nattillegg</t>
  </si>
  <si>
    <t>Kostgodtgjøring ved overnatting, ulegitimert</t>
  </si>
  <si>
    <t>Passasjertillegg</t>
  </si>
  <si>
    <t>Bankkonto</t>
  </si>
  <si>
    <t>Navn:</t>
  </si>
  <si>
    <t>Dato:</t>
  </si>
  <si>
    <t>—</t>
  </si>
  <si>
    <t xml:space="preserve">  Reiseutlegg - overføres automatisk til forsiden:</t>
  </si>
  <si>
    <t>Bibliotekarforbundets reiseregningsskjema - side 2</t>
  </si>
  <si>
    <t>Bibliotekarforbundets reisereglement</t>
  </si>
  <si>
    <r>
      <rPr>
        <b/>
        <sz val="12"/>
        <rFont val="Arial"/>
        <family val="2"/>
      </rPr>
      <t>Tips:</t>
    </r>
    <r>
      <rPr>
        <sz val="12"/>
        <rFont val="Arial"/>
        <family val="2"/>
      </rPr>
      <t xml:space="preserve"> Hold musepekeren over felt med rød trekant, så får du tips og hjelp til utfylling av skjemaet.</t>
    </r>
  </si>
  <si>
    <t xml:space="preserve">      Km-godtgjørelse 0- 10.000 km</t>
  </si>
  <si>
    <t xml:space="preserve">      Km-godtgjørelse over 10.000 km *</t>
  </si>
  <si>
    <t>Bil &lt; 10.000 km</t>
  </si>
  <si>
    <t>Bil &gt; 10.000 km</t>
  </si>
  <si>
    <t>Alle reise-, oppholds- og kostutgifter der det utstedes billett eller kan fås kvittering, skal dokumenteres med slik billett eller kvittering. Dokumentasjon på utgifter skal følge reiseregningen.</t>
  </si>
  <si>
    <t>Epost</t>
  </si>
  <si>
    <t>6-12 timer</t>
  </si>
  <si>
    <t>Utgått</t>
  </si>
  <si>
    <t>Båt med motor</t>
  </si>
  <si>
    <t>Antall måltider:</t>
  </si>
  <si>
    <t>Beløp:</t>
  </si>
  <si>
    <r>
      <t>Merknader</t>
    </r>
    <r>
      <rPr>
        <sz val="12"/>
        <color indexed="8"/>
        <rFont val="Arial"/>
        <family val="2"/>
      </rPr>
      <t xml:space="preserve"> </t>
    </r>
  </si>
  <si>
    <t>Fakturadato</t>
  </si>
  <si>
    <t>Forfallsdato</t>
  </si>
  <si>
    <r>
      <t xml:space="preserve">OVERFØRT  FRA  SIDE 2 </t>
    </r>
    <r>
      <rPr>
        <sz val="12"/>
        <color indexed="8"/>
        <rFont val="Calibri"/>
        <family val="2"/>
      </rPr>
      <t>→</t>
    </r>
  </si>
  <si>
    <t>SUM reiseoppgjør</t>
  </si>
  <si>
    <t>Sum reiseutlegg og kjøregodtgjøring</t>
  </si>
  <si>
    <t>Overnatting</t>
  </si>
  <si>
    <t>Denne kolonnen brukes til å avgjøre om Beløpsfeltet i kolonne J skal blokkeres</t>
  </si>
  <si>
    <t>Denne kolonnen viser tidligste avreisetidspunkt</t>
  </si>
  <si>
    <t>Denne kolonnen viser seineste ankomsttidspunkt</t>
  </si>
  <si>
    <t>Tidsrom</t>
  </si>
  <si>
    <t>Reisens formål</t>
  </si>
  <si>
    <t>Reisetyper</t>
  </si>
  <si>
    <t>Egen bil</t>
  </si>
  <si>
    <t>Fly</t>
  </si>
  <si>
    <t>Tog</t>
  </si>
  <si>
    <t>Taxi</t>
  </si>
  <si>
    <t>Buss</t>
  </si>
  <si>
    <t>Ferje</t>
  </si>
  <si>
    <t>§ 1 Virkeområde og omfang </t>
  </si>
  <si>
    <t>§ 2 Generelt</t>
  </si>
  <si>
    <t>§ 3 Kostgodtgjørelse, overnatting og transport </t>
  </si>
  <si>
    <t>§ 5 Reiseregning </t>
  </si>
  <si>
    <t>§ 6 Dokumentasjon </t>
  </si>
  <si>
    <t>Reisemål (sted)</t>
  </si>
  <si>
    <t>Sum timer:</t>
  </si>
  <si>
    <t>Hele døgn:</t>
  </si>
  <si>
    <t>Ekstra timer:</t>
  </si>
  <si>
    <t>Navn på passasjer(er):</t>
  </si>
  <si>
    <t>Fra (sted)</t>
  </si>
  <si>
    <t>Til (sted)</t>
  </si>
  <si>
    <t xml:space="preserve"> Reisespesifikasjon</t>
  </si>
  <si>
    <t xml:space="preserve"> Utlegg til hotell, bompenger m.m.</t>
  </si>
  <si>
    <t>Reglementet gjelder for ansatte, tillitsvalgte og medlemmer som reiser i tjeneste eller oppdrag for BFs regning, inkludert kursdeltakere.</t>
  </si>
  <si>
    <t>Før en reise foretas, skal det vurderes om reisen er nødvendig og om den kan erstattes med telefonmøter eller videokonferanse. Reisen skal foretas på hurtigste, rimeligste og mest miljøvennlige måte etter en samlet vurdering så langt dette er forenlig med utførelsen av oppdraget. Rabattordninger skal brukes i størst mulig utstrekning. Det skal ikke benyttes selskaper som aktivt undergraver det organiserte arbeidslivet.</t>
  </si>
  <si>
    <t>Utføres det på en og samme reise oppdrag for flere oppdragsgivere, skal de samlede reiseutgifter fordeles forholdsmessig på de forskjellige oppdragsgivere.</t>
  </si>
  <si>
    <t>Som reisens utgangs- og endepunkt regnes det sted, arbeidssted eller bolig, hvor reisen begynner eller slutter.</t>
  </si>
  <si>
    <t>Ansatte og andre som reiser regelmessig på BFs oppdrag kan bestille hotellovernatting, fly- og togbilletter gjennom BFs kundeportal hos reisebyrået Egencia.</t>
  </si>
  <si>
    <r>
      <rPr>
        <b/>
        <sz val="11"/>
        <rFont val="Calibri"/>
        <family val="2"/>
        <scheme val="minor"/>
      </rPr>
      <t xml:space="preserve">Kostgodtgjørelse: </t>
    </r>
    <r>
      <rPr>
        <sz val="11"/>
        <rFont val="Calibri"/>
        <family val="2"/>
        <scheme val="minor"/>
      </rPr>
      <t>Ansatte i BFs sekretariat mottar diettgodtgjørelse i henhold til statens særavtale om dekning av utgifter til reise og kost innenlands. Øvrige mottar diettgodtgjørelse etter Skatteetatens satser for trekk- og skattefri godtgjørelse.</t>
    </r>
  </si>
  <si>
    <r>
      <rPr>
        <b/>
        <sz val="11"/>
        <rFont val="Calibri"/>
        <family val="2"/>
        <scheme val="minor"/>
      </rPr>
      <t xml:space="preserve">Overnatting: </t>
    </r>
    <r>
      <rPr>
        <sz val="11"/>
        <rFont val="Calibri"/>
        <family val="2"/>
        <scheme val="minor"/>
      </rPr>
      <t>Overnatting på hotell skal bestilles gjennom BFs sekretariat.</t>
    </r>
  </si>
  <si>
    <t>§ 4 Møter i distriktslagene</t>
  </si>
  <si>
    <t>Deltakelse på årsmøter og styremøter i distriktslag og klubber omfattes av dette reisereglementet, men ikke deltakelse på medlemsmøter eller andre arrangementer i regi av distriktslag/klubb. Distriktsvise «avspark» i forkant av lokale lønnsforhandlinger gir rett til dekning av reisekostnader etter reglene som gjelder for kursdeltakere.</t>
  </si>
  <si>
    <t>Reise-, oppholds- og kostutgifter som BF skal dekke, betales av den enkelte ansatte/tillitsvalgte selv med mindre annet er avtalt på forhånd. Slike utgifter refunderes deretter på grunnlag av innlevert reiseregning. Bibliotekarforbundets reiseregningsskjema skal benyttes unntatt av BF-sekretariatets ansatte, som leverer reiseregning elektronisk. Alle reise-, oppholds- og kostutgifter der det utstedes billett eller kan fås kvittering, skal dokumenteres med slik billett eller kvittering. Dokumentasjon på utgifter skal følge reiseregningen. Bruk av taxi eller egen bil skal begrunnes i merknadsfeltet.</t>
  </si>
  <si>
    <t>Faktisk reiserute skal spesifiseres. Dersom man har forlenget reisen av private grunner, skal reiseregningen fylles ut slik reisen ville ha vært gjennomført uten det private oppholdet, og dette skal forklares i merknadsfeltet.
Utfylt og signert reiseregning sendes BF snarest og innen én måned etter at reisen er avsluttet. BF refunderer reiseutgifter snarest og innen én måned etter at reiseregning er mottatt.</t>
  </si>
  <si>
    <t>§ 7 Reiseforsikring</t>
  </si>
  <si>
    <t>Alle som reiser for BFs regning og oppdrag er selv ansvarlige for å ha gyldig reiseforsikring. Ved avlysning, endring, avmelding osv. forutsettes det at evt. betalte billetter dekkes av den reisendes egen forsikring. BF dekker reiseforsikring for ansatte i BFs sekretariat. Hvis det er BF som avlyser, dekker BF betalte billetter i den grad de ikke dekkes av reiseforsikring.</t>
  </si>
  <si>
    <t>Sum  km</t>
  </si>
  <si>
    <t xml:space="preserve">      Innland, kostgodtgj m/overnatting</t>
  </si>
  <si>
    <r>
      <rPr>
        <b/>
        <sz val="14"/>
        <color rgb="FFFF0000"/>
        <rFont val="Arial"/>
        <family val="2"/>
      </rPr>
      <t xml:space="preserve">Bruksanvisning: </t>
    </r>
    <r>
      <rPr>
        <sz val="12"/>
        <rFont val="Arial"/>
        <family val="2"/>
      </rPr>
      <t xml:space="preserve">
* Skjemaet må fylles ut på skjerm - håndskrevne skjemaer kan ikke behandles av Bibliotekarforbundets økonomisystem.
* Kun hvite (og rosa) felter skal fylles ut. 
* Begynn med å fylle ut personopplysninger og informasjon om reisen (dato og formål). 
* Gå deretter til side 2 og fyll ut detaljer om reiserute, utlegg og overnatting. 
* Gå tilbake til denne siden og fyll ut feltene for kostgodtgjørelse og nattillegg. 
* Hvis du har rett til kostgodtgjøring må du også krysse av for måltider du har fått i løpet av reisen, og som du ikke har betalt for sjøl.
* Fyll så ut evt. tilleggsopplysninger om bruk av såkalt eget skyssmiddel.
* Skriv ut og signer skjemaet.
* </t>
    </r>
    <r>
      <rPr>
        <b/>
        <sz val="12"/>
        <rFont val="Arial"/>
        <family val="2"/>
      </rPr>
      <t>Ikke</t>
    </r>
    <r>
      <rPr>
        <sz val="12"/>
        <rFont val="Arial"/>
        <family val="2"/>
      </rPr>
      <t xml:space="preserve"> stift arkene sammen.
* Fest kvitteringer og billetter til et eget ark.
* Send skjemaet med kvitteringer og billetter til Bibliotekarforbundet, enten som brev eller skannet som vedlegg på epost til bf@bibforb.no.
Du kan også lagre skjemaet som pdf, signere elektronisk og så sende inn som epost.
* Hvis du sender skjemaet på e-post, må både skjemaet og </t>
    </r>
    <r>
      <rPr>
        <b/>
        <sz val="12"/>
        <rFont val="Arial"/>
        <family val="2"/>
      </rPr>
      <t>alle</t>
    </r>
    <r>
      <rPr>
        <sz val="12"/>
        <rFont val="Arial"/>
        <family val="2"/>
      </rPr>
      <t xml:space="preserve"> vedlegg være i pdf-format. </t>
    </r>
  </si>
  <si>
    <t>Fyll ut denne tabellen med alle reisens etapper fra du forlot hjem/arbeidssted til du kom tilbake - i riktig rekkefølge!
Hvis en etappe slutter dagen etter at den begynte, f.eks. ved bruk av nattog, skriver du avreisedato og -tidspunkt på én linje og ankomstdato og -tidspunkt på den neste.</t>
  </si>
  <si>
    <r>
      <t xml:space="preserve">Fyll ut begge sider av skjemaet, skriv ut og signer. Dokumentasjon på utgifter legges ved. 
Send reiseregningen med billetter/kvitteringer skannet i pdf-format til </t>
    </r>
    <r>
      <rPr>
        <b/>
        <sz val="12"/>
        <rFont val="Arial Unicode MS"/>
      </rPr>
      <t>bf@bibforb.no</t>
    </r>
    <r>
      <rPr>
        <sz val="12"/>
        <rFont val="Arial Unicode MS"/>
        <family val="2"/>
      </rPr>
      <t xml:space="preserve">
eller som brev til </t>
    </r>
    <r>
      <rPr>
        <b/>
        <sz val="12"/>
        <rFont val="Arial Unicode MS"/>
        <family val="2"/>
      </rPr>
      <t xml:space="preserve">
Bibliotekarforbundet, Sandakerveien 114, 0484 Oslo</t>
    </r>
    <r>
      <rPr>
        <sz val="12"/>
        <rFont val="Arial Unicode MS"/>
        <family val="2"/>
      </rPr>
      <t xml:space="preserve"> 
seinest 1 måned etter at reisen er avsluttet. </t>
    </r>
  </si>
  <si>
    <t>Må fylles ut på skjerm - les bruksanvisningen til høyre og begynn her!</t>
  </si>
  <si>
    <t>Trikk/bane</t>
  </si>
  <si>
    <r>
      <rPr>
        <b/>
        <sz val="11"/>
        <rFont val="Calibri"/>
        <family val="2"/>
        <scheme val="minor"/>
      </rPr>
      <t>Transport:</t>
    </r>
    <r>
      <rPr>
        <sz val="11"/>
        <rFont val="Calibri"/>
        <family val="2"/>
        <scheme val="minor"/>
      </rPr>
      <t xml:space="preserve"> Ved valg av transportmiddel skal miljøvennlige alternativer benyttes så langt det er praktisk mulig. Bruk av tog anbefales, og soveplass dekkes dersom det er nødvendig for å bruke tog i stedet for fly. Bruk av taxi eller egen bil dekkes kun dersom annen transport er uforholdsmessig dyr eller tidkrevende. Hvis spesielle grunner gjør det nødvendig, kan BFs sekretariat gi forhåndsgodkjennelse for bruk av taxi eller egen bil. Det forutsettes at man ved bruk av taxi eller egen bil så langt det er praktisk mulig tar med passasjerer som skal delta på samme møte/kurs/arrangement. Nødvendig bruk av egen bil dekkes av BF etter Skatteetatens sats for skattefri godtgjørelse (kr. 3,50 pr. januar 2025), samt kr 1,00 pr. km pr. passasjer.</t>
    </r>
  </si>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</sst>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dd/mm/yy;@"/>
    <numFmt numFmtId="166" formatCode="hh:mm;@"/>
    <numFmt numFmtId="167" formatCode="0000&quot;.&quot;00&quot;.&quot;00000"/>
    <numFmt numFmtId="168" formatCode="000000\-00000"/>
    <numFmt numFmtId="169" formatCode="dd/mm/yyyy;@"/>
  </numFmts>
  <fonts count="47">
    <font>
      <sz val="10"/>
      <name val="Arial"/>
    </font>
    <font>
      <sz val="10"/>
      <name val="Arial"/>
      <family val="2"/>
    </font>
    <font>
      <sz val="12"/>
      <color indexed="8"/>
      <name val="Arial Unicode MS"/>
      <family val="2"/>
    </font>
    <font>
      <sz val="11"/>
      <color indexed="8"/>
      <name val="Arial Unicode MS"/>
      <family val="2"/>
    </font>
    <font>
      <sz val="12"/>
      <name val="Arial Unicode MS"/>
      <family val="2"/>
    </font>
    <font>
      <sz val="14"/>
      <color indexed="8"/>
      <name val="Arial Unicode MS"/>
      <family val="2"/>
    </font>
    <font>
      <b/>
      <sz val="12"/>
      <color indexed="81"/>
      <name val="Tahoma"/>
      <family val="2"/>
    </font>
    <font>
      <sz val="12"/>
      <name val="Arial"/>
      <family val="2"/>
    </font>
    <font>
      <sz val="18"/>
      <name val="Arial Unicode MS"/>
      <family val="2"/>
    </font>
    <font>
      <sz val="16"/>
      <name val="Arial Unicode MS"/>
      <family val="2"/>
    </font>
    <font>
      <sz val="14"/>
      <name val="Arial Unicode MS"/>
      <family val="2"/>
    </font>
    <font>
      <sz val="14"/>
      <name val="Arial"/>
      <family val="2"/>
    </font>
    <font>
      <b/>
      <sz val="14"/>
      <name val="Arial Unicode MS"/>
      <family val="2"/>
    </font>
    <font>
      <sz val="14"/>
      <color indexed="43"/>
      <name val="Arial Unicode MS"/>
      <family val="2"/>
    </font>
    <font>
      <sz val="12"/>
      <color indexed="8"/>
      <name val="Arial"/>
      <family val="2"/>
    </font>
    <font>
      <b/>
      <sz val="12"/>
      <color indexed="8"/>
      <name val="Arial"/>
      <family val="2"/>
    </font>
    <font>
      <b/>
      <sz val="14"/>
      <color indexed="8"/>
      <name val="Arial"/>
      <family val="2"/>
    </font>
    <font>
      <sz val="10"/>
      <name val="Arial"/>
      <family val="2"/>
    </font>
    <font>
      <sz val="12"/>
      <name val="Arial"/>
      <family val="2"/>
    </font>
    <font>
      <sz val="8"/>
      <name val="Arial"/>
      <family val="2"/>
    </font>
    <font>
      <sz val="14"/>
      <name val="Arial"/>
      <family val="2"/>
    </font>
    <font>
      <b/>
      <sz val="14"/>
      <name val="Arial"/>
      <family val="2"/>
    </font>
    <font>
      <b/>
      <sz val="14"/>
      <color indexed="13"/>
      <name val="Arial Unicode MS"/>
      <family val="2"/>
    </font>
    <font>
      <sz val="12"/>
      <color indexed="43"/>
      <name val="Arial"/>
      <family val="2"/>
    </font>
    <font>
      <b/>
      <sz val="14"/>
      <color indexed="43"/>
      <name val="Arial Unicode MS"/>
      <family val="2"/>
    </font>
    <font>
      <sz val="10"/>
      <color indexed="81"/>
      <name val="Tahoma"/>
      <family val="2"/>
    </font>
    <font>
      <sz val="12"/>
      <color rgb="FF000000"/>
      <name val="Arial"/>
      <family val="2"/>
    </font>
    <font>
      <b/>
      <sz val="28"/>
      <name val="Arial Unicode MS"/>
      <family val="2"/>
    </font>
    <font>
      <sz val="12"/>
      <color theme="0" tint="-0.14999847407452621"/>
      <name val="Arial"/>
      <family val="2"/>
    </font>
    <font>
      <b/>
      <sz val="10"/>
      <color indexed="81"/>
      <name val="Tahoma"/>
      <family val="2"/>
    </font>
    <font>
      <sz val="12"/>
      <color indexed="8"/>
      <name val="Calibri"/>
      <family val="2"/>
    </font>
    <font>
      <b/>
      <sz val="12"/>
      <name val="Arial Unicode MS"/>
      <family val="2"/>
    </font>
    <font>
      <b/>
      <sz val="14"/>
      <color indexed="8"/>
      <name val="Calibri"/>
      <family val="2"/>
    </font>
    <font>
      <b/>
      <sz val="16"/>
      <color indexed="8"/>
      <name val="Arial"/>
      <family val="2"/>
    </font>
    <font>
      <b/>
      <sz val="12"/>
      <name val="Arial"/>
      <family val="2"/>
    </font>
    <font>
      <b/>
      <sz val="11"/>
      <color indexed="81"/>
      <name val="Tahoma"/>
      <family val="2"/>
    </font>
    <font>
      <sz val="12"/>
      <color theme="0"/>
      <name val="Arial"/>
      <family val="2"/>
    </font>
    <font>
      <sz val="11"/>
      <name val="Arial"/>
      <family val="2"/>
    </font>
    <font>
      <sz val="10"/>
      <color theme="0"/>
      <name val="Arial"/>
      <family val="2"/>
    </font>
    <font>
      <sz val="10"/>
      <name val="Arial"/>
      <family val="2"/>
    </font>
    <font>
      <sz val="9"/>
      <color indexed="81"/>
      <name val="Tahoma"/>
      <family val="2"/>
    </font>
    <font>
      <b/>
      <sz val="9"/>
      <color indexed="81"/>
      <name val="Tahoma"/>
      <family val="2"/>
    </font>
    <font>
      <b/>
      <sz val="11"/>
      <name val="Calibri"/>
      <family val="2"/>
      <scheme val="minor"/>
    </font>
    <font>
      <sz val="11"/>
      <name val="Calibri"/>
      <family val="2"/>
      <scheme val="minor"/>
    </font>
    <font>
      <b/>
      <sz val="14"/>
      <color rgb="FFFF0000"/>
      <name val="Arial"/>
      <family val="2"/>
    </font>
    <font>
      <sz val="12"/>
      <color indexed="81"/>
      <name val="Tahoma"/>
      <family val="2"/>
    </font>
    <font>
      <b/>
      <sz val="12"/>
      <name val="Arial Unicode MS"/>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8"/>
      </right>
      <top style="thin">
        <color indexed="8"/>
      </top>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s>
  <cellStyleXfs count="3">
    <xf numFmtId="0" fontId="0" fillId="0" borderId="0"/>
    <xf numFmtId="164" fontId="1" fillId="0" borderId="0" applyFont="0" applyFill="0" applyBorder="0" applyAlignment="0" applyProtection="0"/>
    <xf numFmtId="9" fontId="39" fillId="0" borderId="0" applyFont="0" applyFill="0" applyBorder="0" applyAlignment="0" applyProtection="0"/>
  </cellStyleXfs>
  <cellXfs count="322">
    <xf numFmtId="0" fontId="0" fillId="0" borderId="0" xfId="0"/>
    <xf numFmtId="0" fontId="4" fillId="4" borderId="0" xfId="0" applyFont="1" applyFill="1"/>
    <xf numFmtId="0" fontId="8" fillId="4" borderId="0" xfId="0" applyFont="1" applyFill="1"/>
    <xf numFmtId="0" fontId="9" fillId="4" borderId="0" xfId="0" applyFont="1" applyFill="1"/>
    <xf numFmtId="0" fontId="10" fillId="5" borderId="0" xfId="0" applyFont="1" applyFill="1" applyAlignment="1">
      <alignment horizontal="left"/>
    </xf>
    <xf numFmtId="0" fontId="10" fillId="5" borderId="0" xfId="0" applyFont="1" applyFill="1" applyAlignment="1">
      <alignment horizontal="center"/>
    </xf>
    <xf numFmtId="0" fontId="10" fillId="5" borderId="0" xfId="0" applyFont="1" applyFill="1"/>
    <xf numFmtId="4" fontId="5" fillId="2" borderId="0" xfId="0" applyNumberFormat="1" applyFont="1" applyFill="1" applyAlignment="1">
      <alignment horizontal="right"/>
    </xf>
    <xf numFmtId="0" fontId="12" fillId="5" borderId="0" xfId="0" applyFont="1" applyFill="1" applyAlignment="1">
      <alignment horizontal="center"/>
    </xf>
    <xf numFmtId="0" fontId="13" fillId="5" borderId="0" xfId="0" applyFont="1" applyFill="1" applyAlignment="1">
      <alignment horizontal="center"/>
    </xf>
    <xf numFmtId="0" fontId="22" fillId="5" borderId="0" xfId="0" applyFont="1" applyFill="1" applyAlignment="1">
      <alignment horizontal="center"/>
    </xf>
    <xf numFmtId="0" fontId="22" fillId="5" borderId="0" xfId="0" applyFont="1" applyFill="1" applyAlignment="1" applyProtection="1">
      <alignment horizontal="center"/>
      <protection hidden="1"/>
    </xf>
    <xf numFmtId="0" fontId="24" fillId="5" borderId="0" xfId="0" applyFont="1" applyFill="1" applyAlignment="1">
      <alignment horizontal="center"/>
    </xf>
    <xf numFmtId="0" fontId="20" fillId="5" borderId="0" xfId="0" applyFont="1" applyFill="1"/>
    <xf numFmtId="0" fontId="0" fillId="5" borderId="0" xfId="0" applyFill="1"/>
    <xf numFmtId="0" fontId="17" fillId="0" borderId="0" xfId="0" applyFont="1"/>
    <xf numFmtId="0" fontId="3" fillId="7" borderId="0" xfId="0" applyFont="1" applyFill="1"/>
    <xf numFmtId="9" fontId="10" fillId="5" borderId="0" xfId="0" applyNumberFormat="1" applyFont="1" applyFill="1" applyAlignment="1">
      <alignment horizontal="center"/>
    </xf>
    <xf numFmtId="0" fontId="0" fillId="6" borderId="0" xfId="0" applyFill="1"/>
    <xf numFmtId="1" fontId="7" fillId="7" borderId="1" xfId="0" applyNumberFormat="1" applyFont="1" applyFill="1" applyBorder="1" applyAlignment="1">
      <alignment horizontal="left" vertical="center" wrapText="1"/>
    </xf>
    <xf numFmtId="1" fontId="7" fillId="7" borderId="1" xfId="0" applyNumberFormat="1" applyFont="1" applyFill="1" applyBorder="1" applyAlignment="1">
      <alignment horizontal="center" vertical="center" wrapText="1"/>
    </xf>
    <xf numFmtId="0" fontId="7" fillId="0" borderId="0" xfId="0" applyFont="1"/>
    <xf numFmtId="164" fontId="0" fillId="0" borderId="0" xfId="1" applyFont="1" applyProtection="1"/>
    <xf numFmtId="4" fontId="0" fillId="0" borderId="0" xfId="0" applyNumberFormat="1"/>
    <xf numFmtId="0" fontId="17" fillId="0" borderId="0" xfId="0" applyFont="1" applyProtection="1">
      <protection hidden="1"/>
    </xf>
    <xf numFmtId="4" fontId="17" fillId="0" borderId="0" xfId="0" applyNumberFormat="1" applyFont="1" applyProtection="1">
      <protection hidden="1"/>
    </xf>
    <xf numFmtId="0" fontId="0" fillId="0" borderId="0" xfId="0" applyProtection="1">
      <protection hidden="1"/>
    </xf>
    <xf numFmtId="14" fontId="14" fillId="3" borderId="9" xfId="0" applyNumberFormat="1" applyFont="1" applyFill="1" applyBorder="1" applyAlignment="1" applyProtection="1">
      <alignment horizontal="center" vertical="center"/>
      <protection locked="0" hidden="1"/>
    </xf>
    <xf numFmtId="166" fontId="14" fillId="3" borderId="9" xfId="0" applyNumberFormat="1" applyFont="1" applyFill="1" applyBorder="1" applyAlignment="1" applyProtection="1">
      <alignment horizontal="center" vertical="center"/>
      <protection locked="0" hidden="1"/>
    </xf>
    <xf numFmtId="0" fontId="0" fillId="0" borderId="0" xfId="0" applyAlignment="1">
      <alignment horizontal="center"/>
    </xf>
    <xf numFmtId="0" fontId="21" fillId="0" borderId="0" xfId="0" applyFont="1" applyProtection="1">
      <protection hidden="1"/>
    </xf>
    <xf numFmtId="0" fontId="7" fillId="0" borderId="0" xfId="0" applyFont="1" applyAlignment="1">
      <alignment horizontal="center"/>
    </xf>
    <xf numFmtId="0" fontId="7" fillId="0" borderId="0" xfId="0" applyFont="1" applyAlignment="1">
      <alignment vertical="top" wrapText="1"/>
    </xf>
    <xf numFmtId="14" fontId="14" fillId="3" borderId="1" xfId="0" applyNumberFormat="1" applyFont="1" applyFill="1" applyBorder="1" applyAlignment="1" applyProtection="1">
      <alignment horizontal="center" vertical="center"/>
      <protection locked="0" hidden="1"/>
    </xf>
    <xf numFmtId="49" fontId="14" fillId="3" borderId="17" xfId="0" applyNumberFormat="1" applyFont="1" applyFill="1" applyBorder="1" applyAlignment="1" applyProtection="1">
      <alignment horizontal="left" vertical="center"/>
      <protection locked="0" hidden="1"/>
    </xf>
    <xf numFmtId="49" fontId="14" fillId="3" borderId="9" xfId="0" applyNumberFormat="1" applyFont="1" applyFill="1" applyBorder="1" applyAlignment="1" applyProtection="1">
      <alignment horizontal="left" vertical="center"/>
      <protection locked="0" hidden="1"/>
    </xf>
    <xf numFmtId="49" fontId="14" fillId="3" borderId="9" xfId="0" applyNumberFormat="1" applyFont="1" applyFill="1" applyBorder="1" applyAlignment="1" applyProtection="1">
      <alignment horizontal="center" vertical="center"/>
      <protection locked="0" hidden="1"/>
    </xf>
    <xf numFmtId="3" fontId="14" fillId="3" borderId="9" xfId="0" applyNumberFormat="1" applyFont="1" applyFill="1" applyBorder="1" applyAlignment="1" applyProtection="1">
      <alignment horizontal="center" vertical="center"/>
      <protection locked="0" hidden="1"/>
    </xf>
    <xf numFmtId="49" fontId="14" fillId="3" borderId="1" xfId="0" applyNumberFormat="1" applyFont="1" applyFill="1" applyBorder="1" applyAlignment="1" applyProtection="1">
      <alignment horizontal="center" vertical="center"/>
      <protection locked="0" hidden="1"/>
    </xf>
    <xf numFmtId="4" fontId="14" fillId="0" borderId="1" xfId="0" applyNumberFormat="1" applyFont="1" applyBorder="1" applyAlignment="1" applyProtection="1">
      <alignment horizontal="right" vertical="center"/>
      <protection locked="0" hidden="1"/>
    </xf>
    <xf numFmtId="49" fontId="14" fillId="3" borderId="16" xfId="0" applyNumberFormat="1" applyFont="1" applyFill="1" applyBorder="1" applyAlignment="1" applyProtection="1">
      <alignment horizontal="center" vertical="center"/>
      <protection locked="0" hidden="1"/>
    </xf>
    <xf numFmtId="0" fontId="14" fillId="8" borderId="1" xfId="0" applyFont="1" applyFill="1" applyBorder="1" applyAlignment="1" applyProtection="1">
      <alignment horizontal="center" vertical="center"/>
      <protection hidden="1"/>
    </xf>
    <xf numFmtId="0" fontId="14" fillId="8" borderId="9" xfId="0" applyFont="1" applyFill="1" applyBorder="1" applyAlignment="1" applyProtection="1">
      <alignment horizontal="center" vertical="center"/>
      <protection hidden="1"/>
    </xf>
    <xf numFmtId="0" fontId="18" fillId="8" borderId="1" xfId="0" applyFont="1" applyFill="1" applyBorder="1" applyAlignment="1" applyProtection="1">
      <alignment horizontal="center" vertical="center"/>
      <protection hidden="1"/>
    </xf>
    <xf numFmtId="0" fontId="11" fillId="5" borderId="0" xfId="0" applyFont="1" applyFill="1"/>
    <xf numFmtId="1" fontId="36" fillId="0" borderId="0" xfId="0" applyNumberFormat="1" applyFont="1" applyProtection="1">
      <protection hidden="1"/>
    </xf>
    <xf numFmtId="0" fontId="38" fillId="0" borderId="0" xfId="0" applyFont="1"/>
    <xf numFmtId="0" fontId="7" fillId="7" borderId="1" xfId="0" applyFont="1" applyFill="1" applyBorder="1" applyAlignment="1">
      <alignment horizontal="center" vertical="center"/>
    </xf>
    <xf numFmtId="2" fontId="14" fillId="7" borderId="1" xfId="0" applyNumberFormat="1" applyFont="1" applyFill="1" applyBorder="1" applyAlignment="1">
      <alignment horizontal="center" vertical="center"/>
    </xf>
    <xf numFmtId="0" fontId="7" fillId="7" borderId="1" xfId="0" applyFont="1" applyFill="1" applyBorder="1" applyAlignment="1">
      <alignment horizontal="right" vertical="center"/>
    </xf>
    <xf numFmtId="0" fontId="14" fillId="7" borderId="1" xfId="0" applyFont="1" applyFill="1" applyBorder="1" applyAlignment="1">
      <alignment horizontal="right" vertical="center"/>
    </xf>
    <xf numFmtId="2" fontId="14" fillId="7" borderId="1" xfId="0" applyNumberFormat="1" applyFont="1" applyFill="1" applyBorder="1" applyAlignment="1">
      <alignment horizontal="left" vertical="center"/>
    </xf>
    <xf numFmtId="0" fontId="0" fillId="8" borderId="0" xfId="0" applyFill="1"/>
    <xf numFmtId="0" fontId="2" fillId="8" borderId="0" xfId="0" applyFont="1" applyFill="1"/>
    <xf numFmtId="0" fontId="0" fillId="8" borderId="0" xfId="0" applyFill="1" applyAlignment="1">
      <alignment horizontal="center"/>
    </xf>
    <xf numFmtId="0" fontId="7" fillId="8" borderId="4" xfId="0" applyFont="1" applyFill="1" applyBorder="1" applyAlignment="1">
      <alignment vertical="center"/>
    </xf>
    <xf numFmtId="0" fontId="3" fillId="8" borderId="0" xfId="0" applyFont="1" applyFill="1"/>
    <xf numFmtId="0" fontId="14" fillId="8" borderId="1" xfId="0" applyFont="1" applyFill="1" applyBorder="1" applyAlignment="1">
      <alignment vertical="center"/>
    </xf>
    <xf numFmtId="0" fontId="7" fillId="8" borderId="1" xfId="0" applyFont="1" applyFill="1" applyBorder="1" applyAlignment="1">
      <alignment vertical="center"/>
    </xf>
    <xf numFmtId="0" fontId="14" fillId="8" borderId="9" xfId="0" applyFont="1" applyFill="1" applyBorder="1" applyAlignment="1">
      <alignment horizontal="center" vertical="center"/>
    </xf>
    <xf numFmtId="0" fontId="14" fillId="8" borderId="1" xfId="0" applyFont="1" applyFill="1" applyBorder="1" applyAlignment="1">
      <alignment horizontal="center" vertical="center"/>
    </xf>
    <xf numFmtId="0" fontId="14" fillId="8" borderId="0" xfId="0" applyFont="1" applyFill="1"/>
    <xf numFmtId="0" fontId="14" fillId="8" borderId="0" xfId="0" applyFont="1" applyFill="1" applyAlignment="1">
      <alignment vertical="center"/>
    </xf>
    <xf numFmtId="0" fontId="15" fillId="8" borderId="9" xfId="0" applyFont="1" applyFill="1" applyBorder="1" applyAlignment="1">
      <alignment horizontal="center" vertical="center"/>
    </xf>
    <xf numFmtId="0" fontId="17" fillId="8" borderId="0" xfId="0" applyFont="1" applyFill="1"/>
    <xf numFmtId="4" fontId="14" fillId="8" borderId="1" xfId="0" applyNumberFormat="1" applyFont="1" applyFill="1" applyBorder="1" applyAlignment="1">
      <alignment vertical="center"/>
    </xf>
    <xf numFmtId="4" fontId="14" fillId="8" borderId="4" xfId="0" applyNumberFormat="1" applyFont="1" applyFill="1" applyBorder="1" applyAlignment="1">
      <alignment horizontal="right" vertical="center"/>
    </xf>
    <xf numFmtId="49" fontId="14" fillId="8" borderId="1" xfId="0" applyNumberFormat="1" applyFont="1" applyFill="1" applyBorder="1" applyAlignment="1">
      <alignment horizontal="center" vertical="center"/>
    </xf>
    <xf numFmtId="4" fontId="14" fillId="8" borderId="2" xfId="0" applyNumberFormat="1" applyFont="1" applyFill="1" applyBorder="1" applyAlignment="1">
      <alignment vertical="center"/>
    </xf>
    <xf numFmtId="0" fontId="14" fillId="8" borderId="4" xfId="0" applyFont="1" applyFill="1" applyBorder="1" applyAlignment="1">
      <alignment horizontal="center" vertical="center"/>
    </xf>
    <xf numFmtId="0" fontId="23" fillId="8" borderId="2" xfId="0" applyFont="1" applyFill="1" applyBorder="1" applyAlignment="1">
      <alignment horizontal="center" vertical="center"/>
    </xf>
    <xf numFmtId="4" fontId="28" fillId="8" borderId="1" xfId="0" applyNumberFormat="1" applyFont="1" applyFill="1" applyBorder="1" applyAlignment="1">
      <alignment vertical="center"/>
    </xf>
    <xf numFmtId="4" fontId="7" fillId="8" borderId="1" xfId="0" applyNumberFormat="1" applyFont="1" applyFill="1" applyBorder="1" applyAlignment="1">
      <alignment horizontal="right" vertical="center"/>
    </xf>
    <xf numFmtId="0" fontId="7" fillId="8" borderId="1" xfId="0" applyFont="1" applyFill="1" applyBorder="1"/>
    <xf numFmtId="4" fontId="7" fillId="8" borderId="1" xfId="0" applyNumberFormat="1" applyFont="1" applyFill="1" applyBorder="1" applyAlignment="1">
      <alignment vertical="center"/>
    </xf>
    <xf numFmtId="4" fontId="14" fillId="8" borderId="1" xfId="0" applyNumberFormat="1" applyFont="1" applyFill="1" applyBorder="1" applyAlignment="1">
      <alignment horizontal="right" vertical="center"/>
    </xf>
    <xf numFmtId="4" fontId="14" fillId="8" borderId="11" xfId="0" applyNumberFormat="1" applyFont="1" applyFill="1" applyBorder="1" applyAlignment="1">
      <alignment vertical="center"/>
    </xf>
    <xf numFmtId="4" fontId="15" fillId="8" borderId="4" xfId="0" applyNumberFormat="1" applyFont="1" applyFill="1" applyBorder="1" applyAlignment="1">
      <alignment horizontal="right" vertical="center"/>
    </xf>
    <xf numFmtId="0" fontId="14" fillId="8" borderId="4" xfId="0" applyFont="1" applyFill="1" applyBorder="1" applyAlignment="1">
      <alignment horizontal="right" vertical="center"/>
    </xf>
    <xf numFmtId="0" fontId="14" fillId="8" borderId="1" xfId="0" applyFont="1" applyFill="1" applyBorder="1" applyAlignment="1">
      <alignment horizontal="right" vertical="center"/>
    </xf>
    <xf numFmtId="49" fontId="14" fillId="8" borderId="1" xfId="0" applyNumberFormat="1" applyFont="1" applyFill="1" applyBorder="1" applyAlignment="1">
      <alignment vertical="center"/>
    </xf>
    <xf numFmtId="3" fontId="7" fillId="8" borderId="7" xfId="0" applyNumberFormat="1" applyFont="1" applyFill="1" applyBorder="1" applyAlignment="1">
      <alignment horizontal="center" vertical="center"/>
    </xf>
    <xf numFmtId="4" fontId="14" fillId="8" borderId="9" xfId="0" applyNumberFormat="1" applyFont="1" applyFill="1" applyBorder="1" applyAlignment="1">
      <alignment vertical="center"/>
    </xf>
    <xf numFmtId="4" fontId="7" fillId="8" borderId="4" xfId="0" applyNumberFormat="1" applyFont="1" applyFill="1" applyBorder="1" applyAlignment="1">
      <alignment horizontal="right" vertical="center"/>
    </xf>
    <xf numFmtId="3" fontId="7" fillId="8" borderId="2" xfId="0" applyNumberFormat="1" applyFont="1" applyFill="1" applyBorder="1" applyAlignment="1">
      <alignment horizontal="center" vertical="center"/>
    </xf>
    <xf numFmtId="0" fontId="18" fillId="8" borderId="0" xfId="0" applyFont="1" applyFill="1"/>
    <xf numFmtId="0" fontId="18" fillId="8" borderId="0" xfId="0" applyFont="1" applyFill="1" applyAlignment="1">
      <alignment horizontal="left"/>
    </xf>
    <xf numFmtId="0" fontId="4" fillId="8" borderId="0" xfId="0" applyFont="1" applyFill="1"/>
    <xf numFmtId="49" fontId="7" fillId="8" borderId="15" xfId="0" applyNumberFormat="1" applyFont="1" applyFill="1" applyBorder="1" applyAlignment="1">
      <alignment horizontal="left" vertical="top"/>
    </xf>
    <xf numFmtId="0" fontId="7" fillId="8" borderId="3" xfId="0" applyFont="1" applyFill="1" applyBorder="1" applyAlignment="1">
      <alignment vertical="top"/>
    </xf>
    <xf numFmtId="0" fontId="7" fillId="8" borderId="15" xfId="0" applyFont="1" applyFill="1" applyBorder="1" applyAlignment="1">
      <alignment vertical="top"/>
    </xf>
    <xf numFmtId="0" fontId="7" fillId="8" borderId="10" xfId="0" applyFont="1" applyFill="1" applyBorder="1" applyAlignment="1">
      <alignment vertical="top"/>
    </xf>
    <xf numFmtId="0" fontId="14" fillId="8" borderId="0" xfId="0" applyFont="1" applyFill="1" applyProtection="1">
      <protection hidden="1"/>
    </xf>
    <xf numFmtId="0" fontId="14" fillId="8" borderId="12" xfId="0" applyFont="1" applyFill="1" applyBorder="1" applyAlignment="1" applyProtection="1">
      <alignment horizontal="center" vertical="center" wrapText="1"/>
      <protection hidden="1"/>
    </xf>
    <xf numFmtId="0" fontId="14" fillId="8" borderId="1" xfId="0" applyFont="1" applyFill="1" applyBorder="1" applyAlignment="1" applyProtection="1">
      <alignment vertical="center"/>
      <protection hidden="1"/>
    </xf>
    <xf numFmtId="0" fontId="14" fillId="8" borderId="7" xfId="0" applyFont="1" applyFill="1" applyBorder="1" applyAlignment="1" applyProtection="1">
      <alignment horizontal="left" vertical="center"/>
      <protection hidden="1"/>
    </xf>
    <xf numFmtId="0" fontId="14" fillId="8" borderId="7" xfId="0" applyFont="1" applyFill="1" applyBorder="1" applyAlignment="1" applyProtection="1">
      <alignment horizontal="center" vertical="center" wrapText="1"/>
      <protection hidden="1"/>
    </xf>
    <xf numFmtId="0" fontId="14" fillId="8" borderId="11" xfId="0" applyFont="1" applyFill="1" applyBorder="1" applyAlignment="1" applyProtection="1">
      <alignment horizontal="centerContinuous" vertical="center"/>
      <protection hidden="1"/>
    </xf>
    <xf numFmtId="0" fontId="14" fillId="8" borderId="1" xfId="0" applyFont="1" applyFill="1" applyBorder="1" applyAlignment="1" applyProtection="1">
      <alignment horizontal="left" vertical="center"/>
      <protection hidden="1"/>
    </xf>
    <xf numFmtId="0" fontId="14" fillId="8" borderId="0" xfId="0" applyFont="1" applyFill="1" applyAlignment="1" applyProtection="1">
      <alignment vertical="center"/>
      <protection hidden="1"/>
    </xf>
    <xf numFmtId="0" fontId="7" fillId="8" borderId="0" xfId="0" applyFont="1" applyFill="1" applyProtection="1">
      <protection hidden="1"/>
    </xf>
    <xf numFmtId="3" fontId="14" fillId="8" borderId="9" xfId="0" applyNumberFormat="1" applyFont="1" applyFill="1" applyBorder="1" applyAlignment="1" applyProtection="1">
      <alignment horizontal="center" vertical="center"/>
      <protection hidden="1"/>
    </xf>
    <xf numFmtId="0" fontId="14" fillId="8" borderId="0" xfId="0" applyFont="1" applyFill="1" applyAlignment="1" applyProtection="1">
      <alignment horizontal="right" vertical="center"/>
      <protection hidden="1"/>
    </xf>
    <xf numFmtId="4" fontId="7" fillId="8" borderId="1" xfId="0" applyNumberFormat="1" applyFont="1" applyFill="1" applyBorder="1" applyProtection="1">
      <protection hidden="1"/>
    </xf>
    <xf numFmtId="0" fontId="14" fillId="8" borderId="0" xfId="0" applyFont="1" applyFill="1" applyAlignment="1" applyProtection="1">
      <alignment horizontal="centerContinuous" vertical="center"/>
      <protection hidden="1"/>
    </xf>
    <xf numFmtId="4" fontId="7" fillId="8" borderId="1" xfId="0" applyNumberFormat="1" applyFont="1" applyFill="1" applyBorder="1" applyAlignment="1" applyProtection="1">
      <alignment horizontal="right" vertical="center"/>
      <protection hidden="1"/>
    </xf>
    <xf numFmtId="0" fontId="16" fillId="8" borderId="0" xfId="0" applyFont="1" applyFill="1" applyAlignment="1" applyProtection="1">
      <alignment horizontal="right" vertical="center"/>
      <protection hidden="1"/>
    </xf>
    <xf numFmtId="4" fontId="15" fillId="8" borderId="1" xfId="0" applyNumberFormat="1" applyFont="1" applyFill="1" applyBorder="1" applyAlignment="1" applyProtection="1">
      <alignment horizontal="right" vertical="center"/>
      <protection hidden="1"/>
    </xf>
    <xf numFmtId="1" fontId="14" fillId="8" borderId="1" xfId="0" applyNumberFormat="1" applyFont="1" applyFill="1" applyBorder="1" applyAlignment="1">
      <alignment horizontal="center" vertical="center"/>
    </xf>
    <xf numFmtId="9" fontId="5" fillId="2" borderId="0" xfId="2" applyFont="1" applyFill="1" applyAlignment="1">
      <alignment horizontal="right"/>
    </xf>
    <xf numFmtId="0" fontId="0" fillId="8" borderId="0" xfId="0" applyFill="1" applyAlignment="1">
      <alignment vertical="top"/>
    </xf>
    <xf numFmtId="0" fontId="1" fillId="8" borderId="0" xfId="0" quotePrefix="1" applyFont="1" applyFill="1" applyAlignment="1">
      <alignment horizontal="right" vertical="top"/>
    </xf>
    <xf numFmtId="1" fontId="27" fillId="8" borderId="0" xfId="0" applyNumberFormat="1" applyFont="1" applyFill="1" applyAlignment="1">
      <alignment vertical="center"/>
    </xf>
    <xf numFmtId="14" fontId="37" fillId="8" borderId="0" xfId="0" applyNumberFormat="1" applyFont="1" applyFill="1" applyAlignment="1">
      <alignment horizontal="center"/>
    </xf>
    <xf numFmtId="14" fontId="37" fillId="8" borderId="0" xfId="0" applyNumberFormat="1" applyFont="1" applyFill="1" applyAlignment="1">
      <alignment horizontal="right"/>
    </xf>
    <xf numFmtId="0" fontId="0" fillId="8" borderId="15" xfId="0" applyFill="1" applyBorder="1"/>
    <xf numFmtId="0" fontId="0" fillId="8" borderId="10" xfId="0" applyFill="1" applyBorder="1"/>
    <xf numFmtId="14" fontId="37" fillId="8" borderId="3" xfId="0" applyNumberFormat="1" applyFont="1" applyFill="1" applyBorder="1" applyAlignment="1">
      <alignment horizontal="center"/>
    </xf>
    <xf numFmtId="1" fontId="27" fillId="8" borderId="7" xfId="0" applyNumberFormat="1" applyFont="1" applyFill="1" applyBorder="1" applyAlignment="1">
      <alignment vertical="center"/>
    </xf>
    <xf numFmtId="164" fontId="0" fillId="8" borderId="0" xfId="1" applyFont="1" applyFill="1" applyProtection="1"/>
    <xf numFmtId="0" fontId="14" fillId="8" borderId="4" xfId="0" applyFont="1" applyFill="1" applyBorder="1" applyAlignment="1">
      <alignment vertical="center"/>
    </xf>
    <xf numFmtId="0" fontId="14" fillId="8" borderId="2" xfId="0" applyFont="1" applyFill="1" applyBorder="1" applyAlignment="1">
      <alignment vertical="center"/>
    </xf>
    <xf numFmtId="0" fontId="14" fillId="8" borderId="4" xfId="0" applyFont="1" applyFill="1" applyBorder="1" applyAlignment="1">
      <alignment horizontal="left" vertical="center"/>
    </xf>
    <xf numFmtId="0" fontId="15" fillId="8" borderId="4" xfId="0" applyFont="1" applyFill="1" applyBorder="1" applyAlignment="1">
      <alignment vertical="center"/>
    </xf>
    <xf numFmtId="0" fontId="15" fillId="8" borderId="5" xfId="0" applyFont="1" applyFill="1" applyBorder="1" applyAlignment="1">
      <alignment vertical="center"/>
    </xf>
    <xf numFmtId="0" fontId="14" fillId="8" borderId="4" xfId="0" applyFont="1" applyFill="1" applyBorder="1" applyAlignment="1">
      <alignment horizontal="left" vertical="center" wrapText="1"/>
    </xf>
    <xf numFmtId="0" fontId="7" fillId="8" borderId="4" xfId="0" applyFont="1" applyFill="1" applyBorder="1" applyAlignment="1">
      <alignment horizontal="left" vertical="center"/>
    </xf>
    <xf numFmtId="1" fontId="17" fillId="0" borderId="0" xfId="0" applyNumberFormat="1" applyFont="1" applyProtection="1">
      <protection hidden="1"/>
    </xf>
    <xf numFmtId="0" fontId="0" fillId="8" borderId="14" xfId="0" applyFill="1" applyBorder="1"/>
    <xf numFmtId="14" fontId="37" fillId="8" borderId="6" xfId="0" applyNumberFormat="1" applyFont="1" applyFill="1" applyBorder="1" applyAlignment="1">
      <alignment horizontal="center"/>
    </xf>
    <xf numFmtId="14" fontId="7" fillId="8" borderId="2" xfId="0" applyNumberFormat="1" applyFont="1" applyFill="1" applyBorder="1" applyAlignment="1">
      <alignment horizontal="center" vertical="center"/>
    </xf>
    <xf numFmtId="169" fontId="7" fillId="8" borderId="2" xfId="0" applyNumberFormat="1" applyFont="1" applyFill="1" applyBorder="1" applyAlignment="1">
      <alignment horizontal="center" vertical="center"/>
    </xf>
    <xf numFmtId="14" fontId="7" fillId="8" borderId="4" xfId="0" applyNumberFormat="1" applyFont="1" applyFill="1" applyBorder="1" applyAlignment="1">
      <alignment horizontal="left" vertical="center"/>
    </xf>
    <xf numFmtId="0" fontId="14" fillId="8" borderId="14" xfId="0" applyFont="1" applyFill="1" applyBorder="1" applyAlignment="1">
      <alignment horizontal="right" vertical="center"/>
    </xf>
    <xf numFmtId="14" fontId="14" fillId="3" borderId="8" xfId="0" applyNumberFormat="1" applyFont="1" applyFill="1" applyBorder="1" applyAlignment="1" applyProtection="1">
      <alignment horizontal="center" vertical="center"/>
      <protection locked="0" hidden="1"/>
    </xf>
    <xf numFmtId="49" fontId="14" fillId="3" borderId="0" xfId="0" applyNumberFormat="1" applyFont="1" applyFill="1" applyAlignment="1" applyProtection="1">
      <alignment horizontal="left" vertical="center"/>
      <protection locked="0" hidden="1"/>
    </xf>
    <xf numFmtId="166" fontId="14" fillId="3" borderId="0" xfId="0" applyNumberFormat="1" applyFont="1" applyFill="1" applyAlignment="1" applyProtection="1">
      <alignment horizontal="center" vertical="center"/>
      <protection locked="0" hidden="1"/>
    </xf>
    <xf numFmtId="49" fontId="14" fillId="3" borderId="0" xfId="0" applyNumberFormat="1" applyFont="1" applyFill="1" applyAlignment="1" applyProtection="1">
      <alignment horizontal="center" vertical="center"/>
      <protection locked="0" hidden="1"/>
    </xf>
    <xf numFmtId="166" fontId="14" fillId="3" borderId="8" xfId="0" applyNumberFormat="1" applyFont="1" applyFill="1" applyBorder="1" applyAlignment="1" applyProtection="1">
      <alignment horizontal="center" vertical="center"/>
      <protection locked="0" hidden="1"/>
    </xf>
    <xf numFmtId="166" fontId="17" fillId="0" borderId="0" xfId="0" applyNumberFormat="1" applyFont="1" applyProtection="1">
      <protection hidden="1"/>
    </xf>
    <xf numFmtId="0" fontId="1" fillId="0" borderId="0" xfId="0" applyFont="1" applyProtection="1">
      <protection hidden="1"/>
    </xf>
    <xf numFmtId="0" fontId="34" fillId="8" borderId="1" xfId="0" applyFont="1" applyFill="1" applyBorder="1" applyAlignment="1">
      <alignment horizontal="right" vertical="center"/>
    </xf>
    <xf numFmtId="0" fontId="14" fillId="8" borderId="8" xfId="0" applyFont="1" applyFill="1" applyBorder="1" applyAlignment="1">
      <alignment horizontal="right" vertical="center"/>
    </xf>
    <xf numFmtId="0" fontId="37" fillId="0" borderId="0" xfId="0" applyFont="1" applyProtection="1">
      <protection hidden="1"/>
    </xf>
    <xf numFmtId="0" fontId="21" fillId="9" borderId="0" xfId="0" applyFont="1" applyFill="1"/>
    <xf numFmtId="0" fontId="42" fillId="9" borderId="0" xfId="0" applyFont="1" applyFill="1" applyAlignment="1">
      <alignment vertical="center" wrapText="1"/>
    </xf>
    <xf numFmtId="0" fontId="43" fillId="9" borderId="0" xfId="0" applyFont="1" applyFill="1" applyAlignment="1">
      <alignment vertical="center" wrapText="1"/>
    </xf>
    <xf numFmtId="0" fontId="43" fillId="9" borderId="0" xfId="0" applyFont="1" applyFill="1" applyAlignment="1">
      <alignment horizontal="left" vertical="center" wrapText="1"/>
    </xf>
    <xf numFmtId="0" fontId="7" fillId="0" borderId="0" xfId="0" applyFont="1" applyAlignment="1" applyProtection="1">
      <alignment wrapText="1"/>
      <protection hidden="1"/>
    </xf>
    <xf numFmtId="0" fontId="34" fillId="8" borderId="4" xfId="0" applyFont="1" applyFill="1" applyBorder="1" applyAlignment="1">
      <alignment vertical="center"/>
    </xf>
    <xf numFmtId="0" fontId="34" fillId="8" borderId="5" xfId="0" applyFont="1" applyFill="1" applyBorder="1" applyAlignment="1">
      <alignment vertical="center"/>
    </xf>
    <xf numFmtId="0" fontId="34" fillId="8" borderId="2" xfId="0" applyFont="1" applyFill="1" applyBorder="1" applyAlignment="1">
      <alignment vertical="center"/>
    </xf>
    <xf numFmtId="1" fontId="17" fillId="0" borderId="0" xfId="0" applyNumberFormat="1" applyFont="1"/>
    <xf numFmtId="2" fontId="7" fillId="7" borderId="1" xfId="0" applyNumberFormat="1" applyFont="1" applyFill="1" applyBorder="1" applyAlignment="1">
      <alignment horizontal="right" vertical="center"/>
    </xf>
    <xf numFmtId="0" fontId="14"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left" vertical="center"/>
      <protection hidden="1"/>
    </xf>
    <xf numFmtId="0" fontId="16" fillId="8" borderId="5" xfId="0" applyFont="1" applyFill="1" applyBorder="1" applyAlignment="1" applyProtection="1">
      <alignment horizontal="left" vertical="center"/>
      <protection hidden="1"/>
    </xf>
    <xf numFmtId="1" fontId="7" fillId="0" borderId="0" xfId="0" applyNumberFormat="1" applyFont="1" applyProtection="1">
      <protection hidden="1"/>
    </xf>
    <xf numFmtId="0" fontId="16" fillId="8" borderId="5" xfId="0" applyFont="1" applyFill="1" applyBorder="1" applyAlignment="1" applyProtection="1">
      <alignment vertical="center"/>
      <protection hidden="1"/>
    </xf>
    <xf numFmtId="165" fontId="16" fillId="8" borderId="5" xfId="0" applyNumberFormat="1" applyFont="1" applyFill="1" applyBorder="1" applyAlignment="1" applyProtection="1">
      <alignment vertical="center"/>
      <protection hidden="1"/>
    </xf>
    <xf numFmtId="0" fontId="32" fillId="8" borderId="5" xfId="0" quotePrefix="1" applyFont="1" applyFill="1" applyBorder="1" applyAlignment="1" applyProtection="1">
      <alignment horizontal="center" vertical="center"/>
      <protection hidden="1"/>
    </xf>
    <xf numFmtId="165" fontId="16" fillId="8" borderId="2" xfId="0" applyNumberFormat="1" applyFont="1" applyFill="1" applyBorder="1" applyAlignment="1" applyProtection="1">
      <alignment horizontal="left" vertical="center"/>
      <protection hidden="1"/>
    </xf>
    <xf numFmtId="166" fontId="14" fillId="9" borderId="1" xfId="0" applyNumberFormat="1" applyFont="1" applyFill="1" applyBorder="1" applyAlignment="1" applyProtection="1">
      <alignment horizontal="center" vertical="center"/>
      <protection locked="0"/>
    </xf>
    <xf numFmtId="0" fontId="14" fillId="9" borderId="1" xfId="0" quotePrefix="1"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hidden="1"/>
    </xf>
    <xf numFmtId="1" fontId="14" fillId="9" borderId="1" xfId="0" applyNumberFormat="1" applyFont="1" applyFill="1" applyBorder="1" applyAlignment="1" applyProtection="1">
      <alignment horizontal="center" vertical="center"/>
      <protection locked="0" hidden="1"/>
    </xf>
    <xf numFmtId="1" fontId="14" fillId="9" borderId="3" xfId="0" applyNumberFormat="1" applyFont="1" applyFill="1" applyBorder="1" applyAlignment="1" applyProtection="1">
      <alignment horizontal="center" vertical="center"/>
      <protection locked="0"/>
    </xf>
    <xf numFmtId="0" fontId="14" fillId="9" borderId="2" xfId="0" applyFont="1" applyFill="1" applyBorder="1" applyAlignment="1" applyProtection="1">
      <alignment horizontal="center" vertical="center"/>
      <protection locked="0"/>
    </xf>
    <xf numFmtId="49" fontId="15" fillId="8" borderId="4" xfId="0" applyNumberFormat="1" applyFont="1" applyFill="1" applyBorder="1" applyAlignment="1">
      <alignment horizontal="center" vertical="center"/>
    </xf>
    <xf numFmtId="0" fontId="10" fillId="5" borderId="0" xfId="0" quotePrefix="1" applyFont="1" applyFill="1" applyAlignment="1">
      <alignment horizontal="left"/>
    </xf>
    <xf numFmtId="0" fontId="43" fillId="9" borderId="0" xfId="0" quotePrefix="1" applyFont="1" applyFill="1" applyAlignment="1">
      <alignment horizontal="left" vertical="center" wrapText="1"/>
    </xf>
    <xf numFmtId="0" fontId="43" fillId="9" borderId="0" xfId="0" quotePrefix="1" applyFont="1" applyFill="1" applyAlignment="1">
      <alignment horizontal="left" wrapText="1"/>
    </xf>
    <xf numFmtId="0" fontId="42" fillId="9" borderId="0" xfId="0" quotePrefix="1" applyFont="1" applyFill="1" applyAlignment="1">
      <alignment horizontal="left" vertical="center" wrapText="1"/>
    </xf>
    <xf numFmtId="49" fontId="7" fillId="0" borderId="1" xfId="0" applyNumberFormat="1" applyFont="1" applyBorder="1" applyAlignment="1" applyProtection="1">
      <alignment horizontal="left" vertical="center"/>
      <protection locked="0"/>
    </xf>
    <xf numFmtId="0" fontId="7" fillId="0" borderId="0" xfId="0" applyFont="1" applyProtection="1">
      <protection hidden="1"/>
    </xf>
    <xf numFmtId="3" fontId="14" fillId="8" borderId="10" xfId="0" applyNumberFormat="1" applyFont="1" applyFill="1" applyBorder="1" applyAlignment="1" applyProtection="1">
      <alignment horizontal="center" vertical="center"/>
      <protection hidden="1"/>
    </xf>
    <xf numFmtId="169" fontId="7" fillId="9" borderId="1" xfId="0" applyNumberFormat="1" applyFont="1" applyFill="1" applyBorder="1" applyAlignment="1" applyProtection="1">
      <alignment horizontal="center" vertical="center"/>
      <protection locked="0"/>
    </xf>
    <xf numFmtId="49" fontId="7" fillId="0" borderId="0" xfId="0" applyNumberFormat="1" applyFont="1" applyAlignment="1" applyProtection="1">
      <alignment vertical="top" wrapText="1"/>
      <protection hidden="1"/>
    </xf>
    <xf numFmtId="1" fontId="15" fillId="8" borderId="4" xfId="0" applyNumberFormat="1" applyFont="1" applyFill="1" applyBorder="1" applyAlignment="1">
      <alignment horizontal="center" vertical="center"/>
    </xf>
    <xf numFmtId="0" fontId="7" fillId="0" borderId="11" xfId="0" quotePrefix="1" applyFont="1" applyBorder="1" applyAlignment="1">
      <alignment horizontal="left" vertical="center" wrapText="1"/>
    </xf>
    <xf numFmtId="0" fontId="7" fillId="0" borderId="8" xfId="0" quotePrefix="1" applyFont="1" applyBorder="1" applyAlignment="1">
      <alignment horizontal="left" vertical="center" wrapText="1"/>
    </xf>
    <xf numFmtId="0" fontId="7" fillId="0" borderId="9" xfId="0" quotePrefix="1" applyFont="1" applyBorder="1" applyAlignment="1">
      <alignment horizontal="left" vertical="center" wrapText="1"/>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49" fontId="14" fillId="8" borderId="4" xfId="0" applyNumberFormat="1" applyFont="1" applyFill="1" applyBorder="1" applyAlignment="1">
      <alignment horizontal="center" vertical="center"/>
    </xf>
    <xf numFmtId="49" fontId="14" fillId="8" borderId="5" xfId="0" applyNumberFormat="1" applyFont="1" applyFill="1" applyBorder="1" applyAlignment="1">
      <alignment horizontal="center" vertical="center"/>
    </xf>
    <xf numFmtId="49" fontId="14" fillId="8" borderId="2" xfId="0" applyNumberFormat="1" applyFont="1" applyFill="1" applyBorder="1" applyAlignment="1">
      <alignment horizontal="center" vertical="center"/>
    </xf>
    <xf numFmtId="0" fontId="7" fillId="8" borderId="15" xfId="0" applyFont="1" applyFill="1" applyBorder="1" applyAlignment="1">
      <alignment horizontal="left" vertical="center" wrapText="1"/>
    </xf>
    <xf numFmtId="0" fontId="7" fillId="8" borderId="3" xfId="0" applyFont="1" applyFill="1" applyBorder="1" applyAlignment="1">
      <alignment horizontal="left" vertical="center" wrapText="1"/>
    </xf>
    <xf numFmtId="0" fontId="7" fillId="8" borderId="12" xfId="0" applyFont="1" applyFill="1" applyBorder="1" applyAlignment="1">
      <alignment horizontal="left" vertical="center" wrapText="1"/>
    </xf>
    <xf numFmtId="0" fontId="7" fillId="8" borderId="7" xfId="0" applyFont="1" applyFill="1" applyBorder="1" applyAlignment="1">
      <alignment horizontal="left" vertical="center" wrapText="1"/>
    </xf>
    <xf numFmtId="0" fontId="14" fillId="8" borderId="4"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5" fillId="8" borderId="12" xfId="0" applyFont="1" applyFill="1" applyBorder="1" applyAlignment="1">
      <alignment horizontal="left" vertical="center"/>
    </xf>
    <xf numFmtId="0" fontId="15" fillId="8" borderId="13" xfId="0" applyFont="1" applyFill="1" applyBorder="1" applyAlignment="1">
      <alignment horizontal="left" vertical="center"/>
    </xf>
    <xf numFmtId="0" fontId="15" fillId="8" borderId="7" xfId="0" applyFont="1" applyFill="1" applyBorder="1" applyAlignment="1">
      <alignment horizontal="left" vertical="center"/>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168" fontId="7" fillId="0" borderId="1" xfId="0" applyNumberFormat="1" applyFont="1" applyBorder="1" applyAlignment="1" applyProtection="1">
      <alignment horizontal="left" vertical="center"/>
      <protection locked="0"/>
    </xf>
    <xf numFmtId="0" fontId="15" fillId="8" borderId="12" xfId="0" applyFont="1" applyFill="1" applyBorder="1" applyAlignment="1">
      <alignment vertical="top" wrapText="1"/>
    </xf>
    <xf numFmtId="0" fontId="17" fillId="8" borderId="13" xfId="0" applyFont="1" applyFill="1" applyBorder="1" applyAlignment="1">
      <alignment wrapText="1"/>
    </xf>
    <xf numFmtId="0" fontId="15" fillId="8" borderId="15"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0" xfId="0" applyFont="1" applyFill="1" applyAlignment="1">
      <alignment horizontal="center" vertical="center" wrapText="1"/>
    </xf>
    <xf numFmtId="0" fontId="15" fillId="8" borderId="6"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7" xfId="0" applyFont="1" applyFill="1" applyBorder="1" applyAlignment="1">
      <alignment horizontal="center" vertical="center" wrapText="1"/>
    </xf>
    <xf numFmtId="167" fontId="7" fillId="0" borderId="1" xfId="0" applyNumberFormat="1"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1" fontId="27" fillId="8" borderId="10" xfId="0" applyNumberFormat="1" applyFont="1" applyFill="1" applyBorder="1" applyAlignment="1">
      <alignment horizontal="center" vertical="center"/>
    </xf>
    <xf numFmtId="1" fontId="27" fillId="8" borderId="0" xfId="0" applyNumberFormat="1" applyFont="1" applyFill="1" applyAlignment="1">
      <alignment horizontal="center" vertical="center"/>
    </xf>
    <xf numFmtId="1" fontId="27" fillId="8" borderId="13" xfId="0" applyNumberFormat="1" applyFont="1" applyFill="1" applyBorder="1" applyAlignment="1">
      <alignment horizontal="center" vertical="center"/>
    </xf>
    <xf numFmtId="0" fontId="15" fillId="8" borderId="4"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2" xfId="0" applyFont="1" applyFill="1" applyBorder="1" applyAlignment="1">
      <alignment horizontal="center" vertical="center"/>
    </xf>
    <xf numFmtId="0" fontId="14" fillId="8" borderId="4" xfId="0" applyFont="1" applyFill="1" applyBorder="1" applyAlignment="1">
      <alignment horizontal="left" vertical="center"/>
    </xf>
    <xf numFmtId="0" fontId="7" fillId="8" borderId="2" xfId="0" applyFont="1" applyFill="1" applyBorder="1" applyAlignment="1">
      <alignment horizontal="left"/>
    </xf>
    <xf numFmtId="0" fontId="7" fillId="0" borderId="15"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4" fillId="8" borderId="11" xfId="0" applyFont="1" applyFill="1" applyBorder="1" applyAlignment="1">
      <alignment horizontal="left" vertical="center" wrapText="1"/>
    </xf>
    <xf numFmtId="0" fontId="14" fillId="8" borderId="9" xfId="0" applyFont="1" applyFill="1" applyBorder="1" applyAlignment="1">
      <alignment horizontal="left" vertical="center" wrapText="1"/>
    </xf>
    <xf numFmtId="0" fontId="4" fillId="6" borderId="4" xfId="0" quotePrefix="1"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2" xfId="0" applyFont="1" applyFill="1" applyBorder="1" applyAlignment="1">
      <alignment horizontal="center" vertical="center" wrapText="1"/>
    </xf>
    <xf numFmtId="49" fontId="14" fillId="8" borderId="4" xfId="0" applyNumberFormat="1" applyFont="1" applyFill="1" applyBorder="1" applyAlignment="1" applyProtection="1">
      <alignment horizontal="center" vertical="center"/>
      <protection locked="0"/>
    </xf>
    <xf numFmtId="49" fontId="14" fillId="8" borderId="5" xfId="0" applyNumberFormat="1" applyFont="1" applyFill="1" applyBorder="1" applyAlignment="1" applyProtection="1">
      <alignment horizontal="center" vertical="center"/>
      <protection locked="0"/>
    </xf>
    <xf numFmtId="49" fontId="14" fillId="8" borderId="2" xfId="0" applyNumberFormat="1" applyFont="1" applyFill="1" applyBorder="1" applyAlignment="1" applyProtection="1">
      <alignment horizontal="center" vertical="center"/>
      <protection locked="0"/>
    </xf>
    <xf numFmtId="0" fontId="15" fillId="8" borderId="4" xfId="0" applyFont="1" applyFill="1" applyBorder="1" applyAlignment="1">
      <alignment vertical="center"/>
    </xf>
    <xf numFmtId="0" fontId="15" fillId="8" borderId="5" xfId="0" applyFont="1" applyFill="1" applyBorder="1" applyAlignment="1">
      <alignment vertical="center"/>
    </xf>
    <xf numFmtId="0" fontId="15" fillId="8" borderId="2" xfId="0" applyFont="1" applyFill="1" applyBorder="1" applyAlignment="1">
      <alignment vertical="center"/>
    </xf>
    <xf numFmtId="0" fontId="15" fillId="8" borderId="4" xfId="0" applyFont="1" applyFill="1" applyBorder="1" applyAlignment="1">
      <alignment horizontal="left" vertical="center"/>
    </xf>
    <xf numFmtId="0" fontId="15" fillId="8" borderId="5" xfId="0" applyFont="1" applyFill="1" applyBorder="1" applyAlignment="1">
      <alignment horizontal="left" vertical="center"/>
    </xf>
    <xf numFmtId="0" fontId="15" fillId="8" borderId="2" xfId="0" applyFont="1" applyFill="1" applyBorder="1" applyAlignment="1">
      <alignment horizontal="left" vertical="center"/>
    </xf>
    <xf numFmtId="0" fontId="18" fillId="8" borderId="14" xfId="0" applyFont="1" applyFill="1" applyBorder="1" applyAlignment="1">
      <alignment horizontal="left" vertical="center" wrapText="1"/>
    </xf>
    <xf numFmtId="0" fontId="0" fillId="8" borderId="12" xfId="0" applyFill="1" applyBorder="1" applyAlignment="1">
      <alignment horizontal="left" vertical="center" wrapText="1"/>
    </xf>
    <xf numFmtId="0" fontId="15" fillId="8" borderId="4" xfId="0" applyFont="1" applyFill="1" applyBorder="1" applyAlignment="1">
      <alignment horizontal="left"/>
    </xf>
    <xf numFmtId="0" fontId="15" fillId="8" borderId="5" xfId="0" applyFont="1" applyFill="1" applyBorder="1" applyAlignment="1">
      <alignment horizontal="left"/>
    </xf>
    <xf numFmtId="0" fontId="15" fillId="8" borderId="2" xfId="0" applyFont="1" applyFill="1" applyBorder="1" applyAlignment="1">
      <alignment horizontal="left"/>
    </xf>
    <xf numFmtId="0" fontId="14" fillId="0" borderId="15"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14" fontId="11" fillId="0" borderId="12" xfId="0" applyNumberFormat="1" applyFont="1" applyBorder="1" applyAlignment="1" applyProtection="1">
      <alignment horizontal="left"/>
      <protection locked="0"/>
    </xf>
    <xf numFmtId="14" fontId="11" fillId="0" borderId="7" xfId="0" applyNumberFormat="1" applyFont="1" applyBorder="1" applyAlignment="1" applyProtection="1">
      <alignment horizontal="left"/>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7" xfId="0" applyFont="1" applyBorder="1" applyAlignment="1">
      <alignment horizontal="left" vertical="center"/>
    </xf>
    <xf numFmtId="49" fontId="14" fillId="9" borderId="15" xfId="0" applyNumberFormat="1" applyFont="1" applyFill="1" applyBorder="1" applyAlignment="1" applyProtection="1">
      <alignment horizontal="left" vertical="center"/>
      <protection locked="0"/>
    </xf>
    <xf numFmtId="49" fontId="14" fillId="9" borderId="10" xfId="0" applyNumberFormat="1" applyFont="1" applyFill="1" applyBorder="1" applyAlignment="1" applyProtection="1">
      <alignment horizontal="left" vertical="center"/>
      <protection locked="0"/>
    </xf>
    <xf numFmtId="49" fontId="14" fillId="9" borderId="3" xfId="0" applyNumberFormat="1" applyFont="1" applyFill="1" applyBorder="1" applyAlignment="1" applyProtection="1">
      <alignment horizontal="left" vertical="center"/>
      <protection locked="0"/>
    </xf>
    <xf numFmtId="49" fontId="14" fillId="9" borderId="12" xfId="0" applyNumberFormat="1" applyFont="1" applyFill="1" applyBorder="1" applyAlignment="1" applyProtection="1">
      <alignment horizontal="left" vertical="center"/>
      <protection locked="0"/>
    </xf>
    <xf numFmtId="49" fontId="14" fillId="9" borderId="13" xfId="0" applyNumberFormat="1" applyFont="1" applyFill="1" applyBorder="1" applyAlignment="1" applyProtection="1">
      <alignment horizontal="left" vertical="center"/>
      <protection locked="0"/>
    </xf>
    <xf numFmtId="49" fontId="14" fillId="9" borderId="7" xfId="0" applyNumberFormat="1" applyFont="1" applyFill="1" applyBorder="1" applyAlignment="1" applyProtection="1">
      <alignment horizontal="left" vertical="center"/>
      <protection locked="0"/>
    </xf>
    <xf numFmtId="0" fontId="14" fillId="8" borderId="4" xfId="0" applyFont="1" applyFill="1" applyBorder="1" applyAlignment="1" applyProtection="1">
      <alignment horizontal="left" vertical="center"/>
      <protection locked="0"/>
    </xf>
    <xf numFmtId="0" fontId="7" fillId="8" borderId="2" xfId="0" applyFont="1" applyFill="1" applyBorder="1" applyAlignment="1" applyProtection="1">
      <alignment vertical="center"/>
      <protection locked="0"/>
    </xf>
    <xf numFmtId="0" fontId="14" fillId="8" borderId="4" xfId="0" applyFont="1" applyFill="1" applyBorder="1" applyAlignment="1">
      <alignment vertical="center"/>
    </xf>
    <xf numFmtId="0" fontId="14" fillId="8" borderId="5" xfId="0" applyFont="1" applyFill="1" applyBorder="1" applyAlignment="1">
      <alignment vertical="center"/>
    </xf>
    <xf numFmtId="0" fontId="14" fillId="8" borderId="2" xfId="0" applyFont="1" applyFill="1" applyBorder="1" applyAlignment="1">
      <alignment vertical="center"/>
    </xf>
    <xf numFmtId="0" fontId="7" fillId="8" borderId="1" xfId="0" applyFont="1" applyFill="1" applyBorder="1" applyAlignment="1">
      <alignment horizontal="left" vertical="center"/>
    </xf>
    <xf numFmtId="0" fontId="7" fillId="8" borderId="4" xfId="0" applyFont="1" applyFill="1" applyBorder="1" applyAlignment="1">
      <alignment horizontal="left" vertical="center" wrapText="1"/>
    </xf>
    <xf numFmtId="0" fontId="7" fillId="8" borderId="5" xfId="0" applyFont="1" applyFill="1" applyBorder="1" applyAlignment="1">
      <alignment horizontal="left" vertical="center" wrapText="1"/>
    </xf>
    <xf numFmtId="0" fontId="7" fillId="8" borderId="2" xfId="0" applyFont="1" applyFill="1" applyBorder="1" applyAlignment="1">
      <alignment horizontal="left" vertical="center" wrapText="1"/>
    </xf>
    <xf numFmtId="0" fontId="14" fillId="8" borderId="14" xfId="0" applyFont="1" applyFill="1" applyBorder="1" applyAlignment="1">
      <alignment vertical="center" wrapText="1"/>
    </xf>
    <xf numFmtId="0" fontId="7" fillId="8" borderId="14" xfId="0" applyFont="1" applyFill="1" applyBorder="1" applyAlignment="1">
      <alignment vertical="center" wrapText="1"/>
    </xf>
    <xf numFmtId="0" fontId="7" fillId="8" borderId="12" xfId="0" applyFont="1" applyFill="1" applyBorder="1" applyAlignment="1">
      <alignment vertical="center" wrapText="1"/>
    </xf>
    <xf numFmtId="0" fontId="7" fillId="8" borderId="4" xfId="0" applyFont="1" applyFill="1" applyBorder="1" applyAlignment="1" applyProtection="1">
      <alignment horizontal="center" vertical="center"/>
      <protection locked="0"/>
    </xf>
    <xf numFmtId="0" fontId="7" fillId="8" borderId="5"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protection locked="0"/>
    </xf>
    <xf numFmtId="49" fontId="7" fillId="0" borderId="11" xfId="0" applyNumberFormat="1" applyFont="1" applyBorder="1" applyAlignment="1" applyProtection="1">
      <alignment horizontal="left" vertical="center" wrapText="1"/>
      <protection hidden="1"/>
    </xf>
    <xf numFmtId="49" fontId="7" fillId="0" borderId="8" xfId="0" applyNumberFormat="1" applyFont="1" applyBorder="1" applyAlignment="1" applyProtection="1">
      <alignment horizontal="left" vertical="center" wrapText="1"/>
      <protection hidden="1"/>
    </xf>
    <xf numFmtId="49" fontId="7" fillId="0" borderId="9" xfId="0" applyNumberFormat="1" applyFont="1" applyBorder="1" applyAlignment="1" applyProtection="1">
      <alignment horizontal="left" vertical="center" wrapText="1"/>
      <protection hidden="1"/>
    </xf>
    <xf numFmtId="0" fontId="14" fillId="0" borderId="1" xfId="0" applyFont="1" applyBorder="1" applyAlignment="1" applyProtection="1">
      <alignment horizontal="left"/>
      <protection locked="0" hidden="1"/>
    </xf>
    <xf numFmtId="0" fontId="14" fillId="8" borderId="15" xfId="0" applyFont="1" applyFill="1" applyBorder="1" applyAlignment="1" applyProtection="1">
      <alignment horizontal="left" vertical="center" wrapText="1"/>
      <protection hidden="1"/>
    </xf>
    <xf numFmtId="0" fontId="14" fillId="8" borderId="3" xfId="0" applyFont="1" applyFill="1" applyBorder="1" applyAlignment="1" applyProtection="1">
      <alignment horizontal="left" vertical="center" wrapText="1"/>
      <protection hidden="1"/>
    </xf>
    <xf numFmtId="0" fontId="14" fillId="8" borderId="14" xfId="0" applyFont="1" applyFill="1" applyBorder="1" applyAlignment="1" applyProtection="1">
      <alignment horizontal="left" vertical="center" wrapText="1"/>
      <protection hidden="1"/>
    </xf>
    <xf numFmtId="0" fontId="14" fillId="8" borderId="6" xfId="0" applyFont="1" applyFill="1" applyBorder="1" applyAlignment="1" applyProtection="1">
      <alignment horizontal="left" vertical="center" wrapText="1"/>
      <protection hidden="1"/>
    </xf>
    <xf numFmtId="0" fontId="14" fillId="8" borderId="12" xfId="0" applyFont="1" applyFill="1" applyBorder="1" applyAlignment="1" applyProtection="1">
      <alignment horizontal="left" vertical="center" wrapText="1"/>
      <protection hidden="1"/>
    </xf>
    <xf numFmtId="0" fontId="14" fillId="8" borderId="7" xfId="0" applyFont="1" applyFill="1" applyBorder="1" applyAlignment="1" applyProtection="1">
      <alignment horizontal="left" vertical="center" wrapText="1"/>
      <protection hidden="1"/>
    </xf>
    <xf numFmtId="0" fontId="33" fillId="8" borderId="0" xfId="0" applyFont="1" applyFill="1" applyAlignment="1" applyProtection="1">
      <alignment horizontal="center" vertical="center"/>
      <protection hidden="1"/>
    </xf>
    <xf numFmtId="49" fontId="7" fillId="0" borderId="4" xfId="0" applyNumberFormat="1" applyFont="1" applyBorder="1" applyAlignment="1" applyProtection="1">
      <alignment horizontal="left" vertical="center"/>
      <protection locked="0" hidden="1"/>
    </xf>
    <xf numFmtId="49" fontId="7" fillId="0" borderId="5" xfId="0" applyNumberFormat="1" applyFont="1" applyBorder="1" applyAlignment="1" applyProtection="1">
      <alignment horizontal="left" vertical="center"/>
      <protection locked="0" hidden="1"/>
    </xf>
    <xf numFmtId="49" fontId="7" fillId="0" borderId="2" xfId="0" applyNumberFormat="1" applyFont="1" applyBorder="1" applyAlignment="1" applyProtection="1">
      <alignment horizontal="left" vertical="center"/>
      <protection locked="0" hidden="1"/>
    </xf>
    <xf numFmtId="0" fontId="14" fillId="8" borderId="11" xfId="0" applyFont="1" applyFill="1" applyBorder="1" applyAlignment="1" applyProtection="1">
      <alignment vertical="center" wrapText="1"/>
      <protection hidden="1"/>
    </xf>
    <xf numFmtId="0" fontId="0" fillId="8" borderId="9" xfId="0" applyFill="1" applyBorder="1" applyAlignment="1" applyProtection="1">
      <alignment vertical="center" wrapText="1"/>
      <protection hidden="1"/>
    </xf>
    <xf numFmtId="0" fontId="21" fillId="8" borderId="18" xfId="0" applyFont="1" applyFill="1" applyBorder="1" applyAlignment="1" applyProtection="1">
      <alignment horizontal="center" vertical="center"/>
      <protection hidden="1"/>
    </xf>
    <xf numFmtId="0" fontId="21" fillId="8" borderId="19" xfId="0" applyFont="1" applyFill="1" applyBorder="1" applyAlignment="1" applyProtection="1">
      <alignment horizontal="center" vertical="center"/>
      <protection hidden="1"/>
    </xf>
    <xf numFmtId="0" fontId="14" fillId="3" borderId="1" xfId="0" applyFont="1" applyFill="1" applyBorder="1" applyAlignment="1" applyProtection="1">
      <alignment horizontal="left" vertical="center"/>
      <protection locked="0" hidden="1"/>
    </xf>
    <xf numFmtId="0" fontId="7" fillId="0" borderId="1" xfId="0" applyFont="1" applyBorder="1" applyAlignment="1" applyProtection="1">
      <alignment horizontal="left" vertical="center"/>
      <protection locked="0" hidden="1"/>
    </xf>
    <xf numFmtId="0" fontId="16" fillId="8" borderId="4" xfId="0" applyFont="1" applyFill="1" applyBorder="1" applyAlignment="1" applyProtection="1">
      <alignment horizontal="left" vertical="center"/>
      <protection hidden="1"/>
    </xf>
    <xf numFmtId="0" fontId="16" fillId="8" borderId="5" xfId="0" applyFont="1" applyFill="1" applyBorder="1" applyAlignment="1" applyProtection="1">
      <alignment horizontal="left" vertical="center"/>
      <protection hidden="1"/>
    </xf>
    <xf numFmtId="0" fontId="16" fillId="8" borderId="13" xfId="0" applyFont="1" applyFill="1" applyBorder="1" applyAlignment="1" applyProtection="1">
      <alignment horizontal="left" vertical="center"/>
      <protection hidden="1"/>
    </xf>
    <xf numFmtId="0" fontId="16" fillId="8" borderId="7" xfId="0" applyFont="1" applyFill="1" applyBorder="1" applyAlignment="1" applyProtection="1">
      <alignment horizontal="left" vertical="center"/>
      <protection hidden="1"/>
    </xf>
    <xf numFmtId="0" fontId="7" fillId="8" borderId="10" xfId="0" applyFont="1" applyFill="1" applyBorder="1" applyAlignment="1" applyProtection="1">
      <alignment horizontal="right" vertical="center"/>
      <protection hidden="1"/>
    </xf>
    <xf numFmtId="0" fontId="14" fillId="8" borderId="0" xfId="0" applyFont="1" applyFill="1" applyAlignment="1" applyProtection="1">
      <alignment vertical="center"/>
      <protection hidden="1"/>
    </xf>
    <xf numFmtId="0" fontId="16" fillId="8" borderId="2" xfId="0" applyFont="1" applyFill="1" applyBorder="1" applyAlignment="1" applyProtection="1">
      <alignment horizontal="left" vertical="center"/>
      <protection hidden="1"/>
    </xf>
    <xf numFmtId="0" fontId="7" fillId="8" borderId="4" xfId="0" applyFont="1" applyFill="1" applyBorder="1" applyAlignment="1" applyProtection="1">
      <alignment horizontal="center" vertical="center"/>
      <protection hidden="1"/>
    </xf>
    <xf numFmtId="0" fontId="7" fillId="8" borderId="5" xfId="0" applyFont="1" applyFill="1" applyBorder="1" applyAlignment="1" applyProtection="1">
      <alignment horizontal="center" vertical="center"/>
      <protection hidden="1"/>
    </xf>
    <xf numFmtId="0" fontId="7" fillId="8" borderId="2" xfId="0" applyFont="1" applyFill="1" applyBorder="1" applyAlignment="1" applyProtection="1">
      <alignment horizontal="center" vertical="center"/>
      <protection hidden="1"/>
    </xf>
    <xf numFmtId="0" fontId="16" fillId="8" borderId="0" xfId="0" applyFont="1" applyFill="1" applyAlignment="1" applyProtection="1">
      <alignment horizontal="right" vertical="center"/>
      <protection hidden="1"/>
    </xf>
    <xf numFmtId="0" fontId="21" fillId="8" borderId="4" xfId="0" applyFont="1" applyFill="1" applyBorder="1" applyAlignment="1" applyProtection="1">
      <alignment horizontal="left" vertical="center"/>
      <protection hidden="1"/>
    </xf>
    <xf numFmtId="0" fontId="11" fillId="8" borderId="5" xfId="0" applyFont="1" applyFill="1" applyBorder="1" applyAlignment="1" applyProtection="1">
      <alignment horizontal="left" vertical="center"/>
      <protection hidden="1"/>
    </xf>
    <xf numFmtId="0" fontId="11" fillId="8" borderId="2" xfId="0" applyFont="1" applyFill="1" applyBorder="1" applyAlignment="1" applyProtection="1">
      <alignment horizontal="left" vertical="center"/>
      <protection hidden="1"/>
    </xf>
  </cellXfs>
  <cellStyles count="3">
    <cellStyle name="Komma" xfId="1" builtinId="3"/>
    <cellStyle name="Normal" xfId="0" builtinId="0"/>
    <cellStyle name="Prosent" xfId="2" builtinId="5"/>
  </cellStyles>
  <dxfs count="6">
    <dxf>
      <font>
        <color theme="0" tint="-0.34998626667073579"/>
      </font>
      <fill>
        <patternFill>
          <bgColor theme="0" tint="-0.34998626667073579"/>
        </patternFill>
      </fill>
    </dxf>
    <dxf>
      <font>
        <color auto="1"/>
      </font>
      <fill>
        <patternFill>
          <bgColor theme="0" tint="-0.34998626667073579"/>
        </patternFill>
      </fill>
    </dxf>
    <dxf>
      <font>
        <color rgb="FFC00000"/>
      </font>
    </dxf>
    <dxf>
      <fill>
        <patternFill patternType="solid">
          <bgColor rgb="FFFF7C80"/>
        </patternFill>
      </fill>
    </dxf>
    <dxf>
      <fill>
        <patternFill patternType="none">
          <bgColor auto="1"/>
        </patternFill>
      </fill>
    </dxf>
    <dxf>
      <font>
        <color auto="1"/>
      </font>
      <fill>
        <patternFill>
          <bgColor rgb="FFFF0000"/>
        </patternFill>
      </fill>
    </dxf>
  </dxfs>
  <tableStyles count="0" defaultTableStyle="TableStyleMedium2" defaultPivotStyle="PivotStyleLight16"/>
  <colors>
    <mruColors>
      <color rgb="FFFF6699"/>
      <color rgb="FFFFFF99"/>
      <color rgb="FFFF7C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27</xdr:row>
      <xdr:rowOff>0</xdr:rowOff>
    </xdr:from>
    <xdr:ext cx="104775" cy="219075"/>
    <xdr:sp macro="" textlink="">
      <xdr:nvSpPr>
        <xdr:cNvPr id="2227" name="Text Box 179">
          <a:extLst>
            <a:ext uri="{FF2B5EF4-FFF2-40B4-BE49-F238E27FC236}">
              <a16:creationId xmlns:a16="http://schemas.microsoft.com/office/drawing/2014/main" id="{00000000-0008-0000-0000-0000B3080000}"/>
            </a:ext>
          </a:extLst>
        </xdr:cNvPr>
        <xdr:cNvSpPr txBox="1">
          <a:spLocks noChangeArrowheads="1"/>
        </xdr:cNvSpPr>
      </xdr:nvSpPr>
      <xdr:spPr bwMode="auto">
        <a:xfrm>
          <a:off x="10877550" y="15801975"/>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44049</xdr:colOff>
      <xdr:row>1</xdr:row>
      <xdr:rowOff>59871</xdr:rowOff>
    </xdr:from>
    <xdr:to>
      <xdr:col>3</xdr:col>
      <xdr:colOff>441416</xdr:colOff>
      <xdr:row>3</xdr:row>
      <xdr:rowOff>328201</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3406" y="277585"/>
          <a:ext cx="1703653" cy="622116"/>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466725</xdr:colOff>
          <xdr:row>0</xdr:row>
          <xdr:rowOff>0</xdr:rowOff>
        </xdr:from>
        <xdr:to>
          <xdr:col>10</xdr:col>
          <xdr:colOff>228600</xdr:colOff>
          <xdr:row>0</xdr:row>
          <xdr:rowOff>0</xdr:rowOff>
        </xdr:to>
        <xdr:sp macro="" textlink="">
          <xdr:nvSpPr>
            <xdr:cNvPr id="2125" name="Button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nb-NO" sz="1200" b="0" i="0" u="none" strike="noStrike" baseline="0">
                  <a:solidFill>
                    <a:srgbClr val="000000"/>
                  </a:solidFill>
                  <a:latin typeface="Arial"/>
                  <a:cs typeface="Arial"/>
                </a:rPr>
                <a:t>Satser</a:t>
              </a:r>
            </a:p>
          </xdr:txBody>
        </xdr:sp>
        <xdr:clientData fPrintsWithSheet="0"/>
      </xdr:twoCellAnchor>
    </mc:Choice>
    <mc:Fallback/>
  </mc:AlternateContent>
  <xdr:twoCellAnchor editAs="absolute">
    <xdr:from>
      <xdr:col>3</xdr:col>
      <xdr:colOff>409575</xdr:colOff>
      <xdr:row>19</xdr:row>
      <xdr:rowOff>41728</xdr:rowOff>
    </xdr:from>
    <xdr:to>
      <xdr:col>9</xdr:col>
      <xdr:colOff>180975</xdr:colOff>
      <xdr:row>22</xdr:row>
      <xdr:rowOff>156029</xdr:rowOff>
    </xdr:to>
    <xdr:sp macro="" textlink="">
      <xdr:nvSpPr>
        <xdr:cNvPr id="2393" name="Text Box 345" hidden="1">
          <a:extLst>
            <a:ext uri="{FF2B5EF4-FFF2-40B4-BE49-F238E27FC236}">
              <a16:creationId xmlns:a16="http://schemas.microsoft.com/office/drawing/2014/main" id="{00000000-0008-0000-0000-000059090000}"/>
            </a:ext>
          </a:extLst>
        </xdr:cNvPr>
        <xdr:cNvSpPr txBox="1">
          <a:spLocks noChangeArrowheads="1"/>
        </xdr:cNvSpPr>
      </xdr:nvSpPr>
      <xdr:spPr bwMode="auto">
        <a:xfrm>
          <a:off x="2000250" y="4838700"/>
          <a:ext cx="4229100" cy="10287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4</xdr:row>
      <xdr:rowOff>190500</xdr:rowOff>
    </xdr:from>
    <xdr:to>
      <xdr:col>9</xdr:col>
      <xdr:colOff>38100</xdr:colOff>
      <xdr:row>8</xdr:row>
      <xdr:rowOff>114300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9429750" y="190500"/>
          <a:ext cx="4048125" cy="91440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nb-NO" sz="1200" b="0" i="0" u="none" strike="noStrike" baseline="0">
              <a:solidFill>
                <a:srgbClr val="000000"/>
              </a:solidFill>
              <a:latin typeface="Arial"/>
              <a:cs typeface="Arial"/>
            </a:rPr>
            <a:t>Alle satser vedlikeholdes i dette regnearket.</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Satsene er ajour pr 27.01.2025</a:t>
          </a:r>
        </a:p>
        <a:p>
          <a:pPr algn="l" rtl="0">
            <a:defRPr sz="1000"/>
          </a:pPr>
          <a:endParaRPr lang="nb-NO" sz="12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rgb="FFFF0000"/>
    <pageSetUpPr autoPageBreaks="0"/>
  </sheetPr>
  <dimension ref="A1:Q51"/>
  <sheetViews>
    <sheetView showGridLines="0" showRowColHeaders="0" showZeros="0" tabSelected="1" showOutlineSymbols="0" zoomScale="70" zoomScaleNormal="70" workbookViewId="0">
      <selection activeCell="D8" sqref="D8:J8"/>
    </sheetView>
  </sheetViews>
  <sheetFormatPr baseColWidth="10" defaultRowHeight="15"/>
  <cols>
    <col min="1" max="2" width="2.140625" customWidth="1"/>
    <col min="3" max="3" width="19.5703125" customWidth="1"/>
    <col min="4" max="7" width="10.7109375" customWidth="1"/>
    <col min="8" max="10" width="12" customWidth="1"/>
    <col min="11" max="11" width="11.42578125" customWidth="1"/>
    <col min="12" max="13" width="12.42578125" customWidth="1"/>
    <col min="14" max="14" width="3.42578125" customWidth="1"/>
    <col min="15" max="15" width="9.42578125" customWidth="1"/>
    <col min="16" max="16" width="70" style="21" customWidth="1"/>
    <col min="17" max="17" width="11.42578125" style="21" customWidth="1"/>
  </cols>
  <sheetData>
    <row r="1" spans="1:17" ht="17.25" customHeight="1">
      <c r="A1" s="52"/>
      <c r="B1" s="52"/>
      <c r="C1" s="52"/>
      <c r="D1" s="52"/>
      <c r="E1" s="52"/>
      <c r="F1" s="112"/>
      <c r="G1" s="112"/>
      <c r="H1" s="112"/>
      <c r="I1" s="112"/>
      <c r="J1" s="52"/>
      <c r="K1" s="113"/>
      <c r="L1" s="114"/>
      <c r="M1" s="110">
        <v>2025</v>
      </c>
      <c r="N1" s="111" t="s">
        <v>151</v>
      </c>
      <c r="O1" s="157">
        <f>O4-M1</f>
        <v>0</v>
      </c>
    </row>
    <row r="2" spans="1:17" ht="27.75" customHeight="1">
      <c r="A2" s="52"/>
      <c r="B2" s="52"/>
      <c r="C2" s="115"/>
      <c r="D2" s="116"/>
      <c r="E2" s="219" t="s">
        <v>64</v>
      </c>
      <c r="F2" s="219"/>
      <c r="G2" s="219"/>
      <c r="H2" s="219"/>
      <c r="I2" s="219"/>
      <c r="J2" s="219"/>
      <c r="K2" s="117"/>
      <c r="L2" s="126" t="s">
        <v>98</v>
      </c>
      <c r="M2" s="131">
        <f>L14</f>
        <v>45658</v>
      </c>
      <c r="N2" s="111"/>
      <c r="O2" s="45"/>
      <c r="P2" s="180" t="s">
        <v>145</v>
      </c>
    </row>
    <row r="3" spans="1:17" ht="33" hidden="1" customHeight="1">
      <c r="A3" s="52"/>
      <c r="B3" s="52"/>
      <c r="C3" s="128"/>
      <c r="D3" s="52"/>
      <c r="E3" s="220"/>
      <c r="F3" s="220"/>
      <c r="G3" s="220"/>
      <c r="H3" s="220"/>
      <c r="I3" s="220"/>
      <c r="J3" s="220"/>
      <c r="K3" s="129"/>
      <c r="N3" s="111"/>
      <c r="O3" s="45"/>
      <c r="P3" s="181"/>
    </row>
    <row r="4" spans="1:17" ht="27.75" customHeight="1">
      <c r="A4" s="53"/>
      <c r="B4" s="53"/>
      <c r="C4" s="206"/>
      <c r="D4" s="207"/>
      <c r="E4" s="221"/>
      <c r="F4" s="221"/>
      <c r="G4" s="221"/>
      <c r="H4" s="221"/>
      <c r="I4" s="221"/>
      <c r="J4" s="221"/>
      <c r="K4" s="118"/>
      <c r="L4" s="132" t="s">
        <v>99</v>
      </c>
      <c r="M4" s="130">
        <f ca="1">TODAY()+7</f>
        <v>45783</v>
      </c>
      <c r="N4" s="52"/>
      <c r="O4" s="46">
        <f>YEAR(L14)</f>
        <v>2025</v>
      </c>
      <c r="P4" s="181"/>
    </row>
    <row r="5" spans="1:17" ht="18.75" customHeight="1">
      <c r="A5" s="53"/>
      <c r="B5" s="53"/>
      <c r="C5" s="208" t="str">
        <f>IF(O1&lt;&gt;0, "FORELDET - MÅ IKKE BENYTTES!","Skjemaet benyttes ved innenlands reiser av tillitsvalgte og andre som reiser for Bibliotekarforbundet. 
Andre reiseregningsskjemaer kan ikke benyttes. ")</f>
        <v xml:space="preserve">Skjemaet benyttes ved innenlands reiser av tillitsvalgte og andre som reiser for Bibliotekarforbundet. 
Andre reiseregningsskjemaer kan ikke benyttes. </v>
      </c>
      <c r="D5" s="209"/>
      <c r="E5" s="209"/>
      <c r="F5" s="209"/>
      <c r="G5" s="209"/>
      <c r="H5" s="209"/>
      <c r="I5" s="209"/>
      <c r="J5" s="209"/>
      <c r="K5" s="209"/>
      <c r="L5" s="209"/>
      <c r="M5" s="210"/>
      <c r="N5" s="52"/>
      <c r="P5" s="181"/>
      <c r="Q5"/>
    </row>
    <row r="6" spans="1:17" ht="12.75" customHeight="1">
      <c r="A6" s="53"/>
      <c r="B6" s="53"/>
      <c r="C6" s="211"/>
      <c r="D6" s="212"/>
      <c r="E6" s="212"/>
      <c r="F6" s="212"/>
      <c r="G6" s="212"/>
      <c r="H6" s="212"/>
      <c r="I6" s="212"/>
      <c r="J6" s="212"/>
      <c r="K6" s="212"/>
      <c r="L6" s="212"/>
      <c r="M6" s="213"/>
      <c r="N6" s="52"/>
      <c r="P6" s="181"/>
    </row>
    <row r="7" spans="1:17" s="29" customFormat="1" ht="9" customHeight="1">
      <c r="A7" s="54"/>
      <c r="B7" s="54"/>
      <c r="C7" s="214"/>
      <c r="D7" s="215"/>
      <c r="E7" s="215"/>
      <c r="F7" s="215"/>
      <c r="G7" s="215"/>
      <c r="H7" s="215"/>
      <c r="I7" s="215"/>
      <c r="J7" s="215"/>
      <c r="K7" s="215"/>
      <c r="L7" s="215"/>
      <c r="M7" s="216"/>
      <c r="N7" s="54"/>
      <c r="P7" s="181"/>
      <c r="Q7" s="31"/>
    </row>
    <row r="8" spans="1:17" ht="24" customHeight="1">
      <c r="A8" s="53"/>
      <c r="B8" s="53"/>
      <c r="C8" s="125" t="s">
        <v>63</v>
      </c>
      <c r="D8" s="227" t="s">
        <v>148</v>
      </c>
      <c r="E8" s="228"/>
      <c r="F8" s="228"/>
      <c r="G8" s="228"/>
      <c r="H8" s="228"/>
      <c r="I8" s="228"/>
      <c r="J8" s="229"/>
      <c r="K8" s="57" t="s">
        <v>39</v>
      </c>
      <c r="L8" s="205"/>
      <c r="M8" s="205"/>
      <c r="N8" s="52"/>
      <c r="P8" s="181"/>
    </row>
    <row r="9" spans="1:17" ht="24" customHeight="1">
      <c r="A9" s="53"/>
      <c r="B9" s="53"/>
      <c r="C9" s="126" t="s">
        <v>34</v>
      </c>
      <c r="D9" s="187"/>
      <c r="E9" s="188"/>
      <c r="F9" s="188"/>
      <c r="G9" s="189"/>
      <c r="H9" s="58" t="s">
        <v>38</v>
      </c>
      <c r="I9" s="174"/>
      <c r="J9" s="58" t="s">
        <v>36</v>
      </c>
      <c r="K9" s="183"/>
      <c r="L9" s="184"/>
      <c r="M9" s="185"/>
      <c r="N9" s="52"/>
      <c r="P9" s="181"/>
    </row>
    <row r="10" spans="1:17" ht="24" customHeight="1">
      <c r="A10" s="53"/>
      <c r="B10" s="53"/>
      <c r="C10" s="55" t="s">
        <v>91</v>
      </c>
      <c r="D10" s="186"/>
      <c r="E10" s="186"/>
      <c r="F10" s="186"/>
      <c r="G10" s="186"/>
      <c r="H10" s="186"/>
      <c r="I10" s="186"/>
      <c r="J10" s="186"/>
      <c r="K10" s="58" t="s">
        <v>78</v>
      </c>
      <c r="L10" s="217"/>
      <c r="M10" s="217"/>
      <c r="N10" s="52"/>
      <c r="P10" s="181"/>
    </row>
    <row r="11" spans="1:17" ht="24" customHeight="1">
      <c r="A11" s="53"/>
      <c r="B11" s="53"/>
      <c r="C11" s="55" t="s">
        <v>65</v>
      </c>
      <c r="D11" s="187"/>
      <c r="E11" s="188"/>
      <c r="F11" s="188"/>
      <c r="G11" s="188"/>
      <c r="H11" s="188"/>
      <c r="I11" s="188"/>
      <c r="J11" s="189"/>
      <c r="K11" s="58" t="s">
        <v>35</v>
      </c>
      <c r="L11" s="218"/>
      <c r="M11" s="218"/>
      <c r="N11" s="52"/>
      <c r="P11" s="181"/>
    </row>
    <row r="12" spans="1:17" ht="24" customHeight="1">
      <c r="A12" s="53"/>
      <c r="B12" s="53"/>
      <c r="C12" s="120" t="s">
        <v>121</v>
      </c>
      <c r="D12" s="187"/>
      <c r="E12" s="188"/>
      <c r="F12" s="188"/>
      <c r="G12" s="188"/>
      <c r="H12" s="188"/>
      <c r="I12" s="188"/>
      <c r="J12" s="189"/>
      <c r="K12" s="141" t="s">
        <v>107</v>
      </c>
      <c r="L12" s="59" t="s">
        <v>1</v>
      </c>
      <c r="M12" s="60" t="s">
        <v>2</v>
      </c>
      <c r="N12" s="52"/>
      <c r="P12" s="181"/>
    </row>
    <row r="13" spans="1:17" ht="24" customHeight="1">
      <c r="A13" s="53"/>
      <c r="B13" s="53"/>
      <c r="C13" s="234" t="s">
        <v>108</v>
      </c>
      <c r="D13" s="230"/>
      <c r="E13" s="230"/>
      <c r="F13" s="230"/>
      <c r="G13" s="230"/>
      <c r="H13" s="230"/>
      <c r="I13" s="230"/>
      <c r="J13" s="231"/>
      <c r="K13" s="142" t="s">
        <v>3</v>
      </c>
      <c r="L13" s="177">
        <v>45658</v>
      </c>
      <c r="M13" s="162"/>
      <c r="N13" s="52"/>
      <c r="P13" s="181"/>
    </row>
    <row r="14" spans="1:17" ht="23.25" customHeight="1">
      <c r="A14" s="56"/>
      <c r="B14" s="56"/>
      <c r="C14" s="235"/>
      <c r="D14" s="232"/>
      <c r="E14" s="232"/>
      <c r="F14" s="232"/>
      <c r="G14" s="232"/>
      <c r="H14" s="232"/>
      <c r="I14" s="232"/>
      <c r="J14" s="233"/>
      <c r="K14" s="79" t="s">
        <v>4</v>
      </c>
      <c r="L14" s="177">
        <v>45658</v>
      </c>
      <c r="M14" s="162">
        <v>0</v>
      </c>
      <c r="N14" s="52"/>
      <c r="P14" s="181"/>
    </row>
    <row r="15" spans="1:17" ht="35.25" hidden="1" customHeight="1">
      <c r="A15" s="16"/>
      <c r="B15" s="16"/>
      <c r="C15" s="50" t="s">
        <v>67</v>
      </c>
      <c r="D15" s="47">
        <f>(L14-L13)*24</f>
        <v>0</v>
      </c>
      <c r="E15" s="48">
        <f>IF(M14&lt;&gt;0,(M14-M13)*24,0)</f>
        <v>0</v>
      </c>
      <c r="F15" s="49" t="s">
        <v>122</v>
      </c>
      <c r="G15" s="153">
        <f>D15+E15</f>
        <v>0</v>
      </c>
      <c r="H15" s="49" t="s">
        <v>123</v>
      </c>
      <c r="I15" s="49">
        <f>ROUNDDOWN(G15/24,0)</f>
        <v>0</v>
      </c>
      <c r="J15" s="19" t="s">
        <v>124</v>
      </c>
      <c r="K15" s="20">
        <f>MOD(G15,24)</f>
        <v>0</v>
      </c>
      <c r="L15" s="48" t="s">
        <v>17</v>
      </c>
      <c r="M15" s="51">
        <f>MAX(H17:H19)</f>
        <v>0</v>
      </c>
      <c r="N15" s="18"/>
      <c r="P15" s="181"/>
    </row>
    <row r="16" spans="1:17" s="15" customFormat="1" ht="24" customHeight="1">
      <c r="A16" s="61"/>
      <c r="B16" s="62"/>
      <c r="C16" s="200" t="s">
        <v>68</v>
      </c>
      <c r="D16" s="201"/>
      <c r="E16" s="201"/>
      <c r="F16" s="202"/>
      <c r="G16" s="63" t="s">
        <v>5</v>
      </c>
      <c r="H16" s="63" t="s">
        <v>6</v>
      </c>
      <c r="I16" s="63" t="s">
        <v>7</v>
      </c>
      <c r="J16" s="63" t="s">
        <v>8</v>
      </c>
      <c r="K16" s="222"/>
      <c r="L16" s="223"/>
      <c r="M16" s="224"/>
      <c r="N16" s="64"/>
      <c r="P16" s="181"/>
      <c r="Q16" s="21"/>
    </row>
    <row r="17" spans="1:17" s="15" customFormat="1" ht="24" customHeight="1">
      <c r="A17" s="61"/>
      <c r="B17" s="62"/>
      <c r="C17" s="193" t="s">
        <v>42</v>
      </c>
      <c r="D17" s="194"/>
      <c r="E17" s="225" t="s">
        <v>92</v>
      </c>
      <c r="F17" s="226"/>
      <c r="G17" s="165">
        <f>IF($K$15&gt;=6,IF($K$15&gt;=12.01,0,1),0)</f>
        <v>0</v>
      </c>
      <c r="H17" s="65" t="str">
        <f>IF(G17&lt;&gt;0,Satser!F6,"")</f>
        <v/>
      </c>
      <c r="I17" s="66">
        <f>IF($J$14&lt;&gt;1,(IF(G17&lt;&gt;0,+G17*H17,0)),0)</f>
        <v>0</v>
      </c>
      <c r="J17" s="67"/>
      <c r="K17" s="190"/>
      <c r="L17" s="191"/>
      <c r="M17" s="192"/>
      <c r="N17" s="64"/>
      <c r="P17" s="181"/>
      <c r="Q17" s="21"/>
    </row>
    <row r="18" spans="1:17" s="15" customFormat="1" ht="24" customHeight="1">
      <c r="A18" s="61"/>
      <c r="B18" s="62"/>
      <c r="C18" s="195"/>
      <c r="D18" s="196"/>
      <c r="E18" s="278" t="s">
        <v>66</v>
      </c>
      <c r="F18" s="278"/>
      <c r="G18" s="165">
        <f>IF($K$15&gt;=12.01,1,0)</f>
        <v>0</v>
      </c>
      <c r="H18" s="65" t="str">
        <f>IF(G18&lt;&gt;0,Satser!F7,"")</f>
        <v/>
      </c>
      <c r="I18" s="66">
        <f>IF($J$14&lt;&gt;1,(IF(G18&lt;&gt;0,+G18*H18,0)),0)</f>
        <v>0</v>
      </c>
      <c r="J18" s="67"/>
      <c r="K18" s="190"/>
      <c r="L18" s="191"/>
      <c r="M18" s="192"/>
      <c r="N18" s="64"/>
      <c r="P18" s="181"/>
      <c r="Q18" s="21"/>
    </row>
    <row r="19" spans="1:17" s="15" customFormat="1" ht="24" customHeight="1">
      <c r="A19" s="61"/>
      <c r="B19" s="62"/>
      <c r="C19" s="197" t="s">
        <v>76</v>
      </c>
      <c r="D19" s="198"/>
      <c r="E19" s="198"/>
      <c r="F19" s="199"/>
      <c r="G19" s="166">
        <f>I15</f>
        <v>0</v>
      </c>
      <c r="H19" s="65" t="str">
        <f>IF(G19&lt;&gt;0,Satser!F9,"")</f>
        <v/>
      </c>
      <c r="I19" s="66">
        <f>IF($J$14&lt;&gt;1,(IF(G19&lt;&gt;0,+G19*H19,0)),0)</f>
        <v>0</v>
      </c>
      <c r="J19" s="67"/>
      <c r="K19" s="190"/>
      <c r="L19" s="191"/>
      <c r="M19" s="192"/>
      <c r="N19" s="64"/>
      <c r="P19" s="182"/>
      <c r="Q19" s="21"/>
    </row>
    <row r="20" spans="1:17" s="15" customFormat="1" ht="24" customHeight="1">
      <c r="A20" s="61"/>
      <c r="B20" s="62"/>
      <c r="C20" s="122" t="s">
        <v>10</v>
      </c>
      <c r="D20" s="60" t="s">
        <v>11</v>
      </c>
      <c r="E20" s="60" t="s">
        <v>12</v>
      </c>
      <c r="F20" s="60" t="s">
        <v>13</v>
      </c>
      <c r="G20" s="60"/>
      <c r="H20" s="121"/>
      <c r="I20" s="68"/>
      <c r="J20" s="69"/>
      <c r="K20" s="190"/>
      <c r="L20" s="191"/>
      <c r="M20" s="192"/>
      <c r="N20" s="64"/>
      <c r="P20" s="32"/>
      <c r="Q20" s="21"/>
    </row>
    <row r="21" spans="1:17" s="15" customFormat="1" ht="24" customHeight="1">
      <c r="A21" s="61"/>
      <c r="B21" s="62"/>
      <c r="C21" s="78" t="s">
        <v>95</v>
      </c>
      <c r="D21" s="163"/>
      <c r="E21" s="164"/>
      <c r="F21" s="164"/>
      <c r="G21" s="70"/>
      <c r="H21" s="71"/>
      <c r="I21" s="72"/>
      <c r="J21" s="73"/>
      <c r="K21" s="190"/>
      <c r="L21" s="191"/>
      <c r="M21" s="192"/>
      <c r="N21" s="64"/>
      <c r="P21" s="203" t="s">
        <v>85</v>
      </c>
      <c r="Q21" s="21"/>
    </row>
    <row r="22" spans="1:17" s="15" customFormat="1" ht="24" customHeight="1">
      <c r="A22" s="61"/>
      <c r="B22" s="62"/>
      <c r="C22" s="133" t="s">
        <v>96</v>
      </c>
      <c r="D22" s="108">
        <f>-D21*Satser!F16</f>
        <v>0</v>
      </c>
      <c r="E22" s="108">
        <f>-E21*Satser!F17</f>
        <v>0</v>
      </c>
      <c r="F22" s="108">
        <f>-F21*Satser!F18</f>
        <v>0</v>
      </c>
      <c r="G22" s="70"/>
      <c r="H22" s="74"/>
      <c r="I22" s="75">
        <f>ROUND(IF(-SUM(D22:F22)&gt;SUM(I17:I19),-SUM(I17:I19),SUM(D22:F22)),0)</f>
        <v>0</v>
      </c>
      <c r="J22" s="73"/>
      <c r="K22" s="190"/>
      <c r="L22" s="191"/>
      <c r="M22" s="192"/>
      <c r="N22" s="64"/>
      <c r="P22" s="204"/>
    </row>
    <row r="23" spans="1:17" s="15" customFormat="1" ht="24" customHeight="1">
      <c r="A23" s="61"/>
      <c r="B23" s="62"/>
      <c r="C23" s="279" t="s">
        <v>73</v>
      </c>
      <c r="D23" s="280"/>
      <c r="E23" s="280"/>
      <c r="F23" s="281"/>
      <c r="G23" s="167">
        <v>0</v>
      </c>
      <c r="H23" s="76" t="str">
        <f>IF(G23&lt;&gt;0,Satser!F12,"")</f>
        <v/>
      </c>
      <c r="I23" s="66">
        <f>(IF(G23&lt;&gt;0,+G23*H23,0))</f>
        <v>0</v>
      </c>
      <c r="J23" s="67"/>
      <c r="K23" s="190"/>
      <c r="L23" s="191"/>
      <c r="M23" s="192"/>
      <c r="N23" s="64"/>
      <c r="P23" s="32"/>
    </row>
    <row r="24" spans="1:17" s="15" customFormat="1" ht="24" customHeight="1">
      <c r="A24" s="61"/>
      <c r="B24" s="62"/>
      <c r="C24" s="245" t="s">
        <v>75</v>
      </c>
      <c r="D24" s="246"/>
      <c r="E24" s="246"/>
      <c r="F24" s="246"/>
      <c r="G24" s="246"/>
      <c r="H24" s="247"/>
      <c r="I24" s="77">
        <f>IF(SUM(I17:I23)&lt;&gt;0,SUM(I17:I23),0)</f>
        <v>0</v>
      </c>
      <c r="J24" s="169"/>
      <c r="K24" s="149"/>
      <c r="L24" s="150"/>
      <c r="M24" s="151"/>
      <c r="N24" s="64"/>
      <c r="P24" s="21"/>
    </row>
    <row r="25" spans="1:17" s="15" customFormat="1" ht="24" customHeight="1">
      <c r="A25" s="61"/>
      <c r="B25" s="62"/>
      <c r="C25" s="123" t="s">
        <v>74</v>
      </c>
      <c r="D25" s="124"/>
      <c r="E25" s="124"/>
      <c r="F25" s="124"/>
      <c r="G25" s="78"/>
      <c r="H25" s="79" t="s">
        <v>100</v>
      </c>
      <c r="I25" s="66">
        <f>IF('Side 2'!J31=0,0,'Side 2'!J31)</f>
        <v>0</v>
      </c>
      <c r="J25" s="80" t="s">
        <v>9</v>
      </c>
      <c r="K25" s="285"/>
      <c r="L25" s="286"/>
      <c r="M25" s="287"/>
      <c r="N25" s="64"/>
      <c r="P25" s="21"/>
      <c r="Q25" s="21"/>
    </row>
    <row r="26" spans="1:17" s="15" customFormat="1" ht="24" customHeight="1">
      <c r="A26" s="61"/>
      <c r="B26" s="61"/>
      <c r="C26" s="282" t="s">
        <v>44</v>
      </c>
      <c r="D26" s="275" t="s">
        <v>88</v>
      </c>
      <c r="E26" s="276"/>
      <c r="F26" s="277"/>
      <c r="G26" s="81">
        <f>'Side 2'!H18</f>
        <v>0</v>
      </c>
      <c r="H26" s="82">
        <f>IF(G26&lt;&gt;0,Satser!F19,0)</f>
        <v>0</v>
      </c>
      <c r="I26" s="83">
        <f t="shared" ref="I26:I29" si="0">IF(G26&lt;&gt;0,+G26*H26,0)</f>
        <v>0</v>
      </c>
      <c r="J26" s="67"/>
      <c r="K26" s="239"/>
      <c r="L26" s="240"/>
      <c r="M26" s="241"/>
      <c r="N26" s="64"/>
      <c r="P26" s="21"/>
      <c r="Q26" s="21"/>
    </row>
    <row r="27" spans="1:17" s="15" customFormat="1" ht="24" customHeight="1">
      <c r="A27" s="61"/>
      <c r="B27" s="62"/>
      <c r="C27" s="282"/>
      <c r="D27" s="275" t="s">
        <v>89</v>
      </c>
      <c r="E27" s="276"/>
      <c r="F27" s="277"/>
      <c r="G27" s="84">
        <f>'Side 2'!H19</f>
        <v>0</v>
      </c>
      <c r="H27" s="65">
        <f>IF(G27&lt;&gt;0,Satser!F20,0)</f>
        <v>0</v>
      </c>
      <c r="I27" s="83">
        <f t="shared" si="0"/>
        <v>0</v>
      </c>
      <c r="J27" s="67"/>
      <c r="K27" s="190" t="s">
        <v>125</v>
      </c>
      <c r="L27" s="191"/>
      <c r="M27" s="192"/>
      <c r="N27" s="64"/>
      <c r="Q27" s="21"/>
    </row>
    <row r="28" spans="1:17" s="15" customFormat="1" ht="24" customHeight="1">
      <c r="A28" s="61"/>
      <c r="B28" s="62"/>
      <c r="C28" s="283"/>
      <c r="D28" s="275" t="s">
        <v>77</v>
      </c>
      <c r="E28" s="276"/>
      <c r="F28" s="277"/>
      <c r="G28" s="168"/>
      <c r="H28" s="65" t="str">
        <f>IF(G28&lt;&gt;"",Satser!F24,"")</f>
        <v/>
      </c>
      <c r="I28" s="83">
        <f t="shared" si="0"/>
        <v>0</v>
      </c>
      <c r="J28" s="67" t="s">
        <v>0</v>
      </c>
      <c r="K28" s="267"/>
      <c r="L28" s="268"/>
      <c r="M28" s="269"/>
      <c r="N28" s="64"/>
      <c r="Q28" s="21"/>
    </row>
    <row r="29" spans="1:17" s="15" customFormat="1" ht="24" customHeight="1">
      <c r="A29" s="61"/>
      <c r="B29" s="62"/>
      <c r="C29" s="284"/>
      <c r="D29" s="120" t="s">
        <v>47</v>
      </c>
      <c r="E29" s="273"/>
      <c r="F29" s="274"/>
      <c r="G29" s="154"/>
      <c r="H29" s="65" t="str">
        <f>IF(AND(E29&lt;&gt;"",G29&lt;&gt;""),VLOOKUP(E29,Satser!C25:F34,4),"")</f>
        <v/>
      </c>
      <c r="I29" s="66">
        <f t="shared" si="0"/>
        <v>0</v>
      </c>
      <c r="J29" s="67"/>
      <c r="K29" s="270"/>
      <c r="L29" s="271"/>
      <c r="M29" s="272"/>
      <c r="N29" s="64"/>
      <c r="P29" s="152"/>
      <c r="Q29" s="21"/>
    </row>
    <row r="30" spans="1:17" ht="24" customHeight="1">
      <c r="A30" s="61"/>
      <c r="B30" s="62"/>
      <c r="C30" s="245" t="s">
        <v>102</v>
      </c>
      <c r="D30" s="246"/>
      <c r="E30" s="246"/>
      <c r="F30" s="246"/>
      <c r="G30" s="246"/>
      <c r="H30" s="247"/>
      <c r="I30" s="77">
        <f>IF(SUM(I25:I29)&lt;&gt;0,SUM(I25:I29),0)</f>
        <v>0</v>
      </c>
      <c r="J30" s="169"/>
      <c r="K30" s="149"/>
      <c r="L30" s="150"/>
      <c r="M30" s="151"/>
      <c r="N30" s="52"/>
      <c r="P30" s="15"/>
    </row>
    <row r="31" spans="1:17" ht="24" customHeight="1">
      <c r="A31" s="61"/>
      <c r="B31" s="62"/>
      <c r="C31" s="242" t="s">
        <v>101</v>
      </c>
      <c r="D31" s="243"/>
      <c r="E31" s="243"/>
      <c r="F31" s="243"/>
      <c r="G31" s="243"/>
      <c r="H31" s="244"/>
      <c r="I31" s="77">
        <f>I24+I30</f>
        <v>0</v>
      </c>
      <c r="J31" s="179">
        <v>7170</v>
      </c>
      <c r="K31" s="190"/>
      <c r="L31" s="191"/>
      <c r="M31" s="192"/>
      <c r="N31" s="52"/>
      <c r="P31" s="15"/>
    </row>
    <row r="32" spans="1:17" ht="24" customHeight="1">
      <c r="A32" s="61"/>
      <c r="B32" s="62"/>
      <c r="C32" s="250" t="s">
        <v>97</v>
      </c>
      <c r="D32" s="251"/>
      <c r="E32" s="251"/>
      <c r="F32" s="251"/>
      <c r="G32" s="251"/>
      <c r="H32" s="251"/>
      <c r="I32" s="251"/>
      <c r="J32" s="251"/>
      <c r="K32" s="251"/>
      <c r="L32" s="251"/>
      <c r="M32" s="252"/>
      <c r="N32" s="52"/>
      <c r="P32" s="15"/>
    </row>
    <row r="33" spans="1:16" ht="24" customHeight="1">
      <c r="A33" s="61"/>
      <c r="B33" s="62"/>
      <c r="C33" s="253"/>
      <c r="D33" s="254"/>
      <c r="E33" s="254"/>
      <c r="F33" s="254"/>
      <c r="G33" s="254"/>
      <c r="H33" s="254"/>
      <c r="I33" s="254"/>
      <c r="J33" s="254"/>
      <c r="K33" s="254"/>
      <c r="L33" s="254"/>
      <c r="M33" s="255"/>
      <c r="N33" s="52"/>
    </row>
    <row r="34" spans="1:16" ht="18.75" customHeight="1">
      <c r="A34" s="85"/>
      <c r="B34" s="86"/>
      <c r="C34" s="256"/>
      <c r="D34" s="257"/>
      <c r="E34" s="257"/>
      <c r="F34" s="257"/>
      <c r="G34" s="257"/>
      <c r="H34" s="257"/>
      <c r="I34" s="257"/>
      <c r="J34" s="257"/>
      <c r="K34" s="257"/>
      <c r="L34" s="257"/>
      <c r="M34" s="258"/>
      <c r="N34" s="52"/>
    </row>
    <row r="35" spans="1:16" ht="30" customHeight="1">
      <c r="A35" s="85"/>
      <c r="B35" s="86"/>
      <c r="C35" s="256"/>
      <c r="D35" s="257"/>
      <c r="E35" s="257"/>
      <c r="F35" s="257"/>
      <c r="G35" s="257"/>
      <c r="H35" s="257"/>
      <c r="I35" s="257"/>
      <c r="J35" s="257"/>
      <c r="K35" s="257"/>
      <c r="L35" s="257"/>
      <c r="M35" s="258"/>
      <c r="N35" s="52"/>
    </row>
    <row r="36" spans="1:16" ht="24" customHeight="1">
      <c r="A36" s="85"/>
      <c r="B36" s="86"/>
      <c r="C36" s="256"/>
      <c r="D36" s="257"/>
      <c r="E36" s="257"/>
      <c r="F36" s="257"/>
      <c r="G36" s="257"/>
      <c r="H36" s="257"/>
      <c r="I36" s="257"/>
      <c r="J36" s="257"/>
      <c r="K36" s="257"/>
      <c r="L36" s="257"/>
      <c r="M36" s="258"/>
      <c r="N36" s="52"/>
    </row>
    <row r="37" spans="1:16" ht="24" customHeight="1">
      <c r="A37" s="85"/>
      <c r="B37" s="86"/>
      <c r="C37" s="256"/>
      <c r="D37" s="257"/>
      <c r="E37" s="257"/>
      <c r="F37" s="257"/>
      <c r="G37" s="257"/>
      <c r="H37" s="257"/>
      <c r="I37" s="257"/>
      <c r="J37" s="257"/>
      <c r="K37" s="257"/>
      <c r="L37" s="257"/>
      <c r="M37" s="258"/>
      <c r="N37" s="52"/>
    </row>
    <row r="38" spans="1:16" ht="24" customHeight="1">
      <c r="A38" s="85"/>
      <c r="B38" s="85"/>
      <c r="C38" s="256"/>
      <c r="D38" s="257"/>
      <c r="E38" s="257"/>
      <c r="F38" s="257"/>
      <c r="G38" s="257"/>
      <c r="H38" s="257"/>
      <c r="I38" s="257"/>
      <c r="J38" s="257"/>
      <c r="K38" s="257"/>
      <c r="L38" s="257"/>
      <c r="M38" s="258"/>
      <c r="N38" s="52"/>
    </row>
    <row r="39" spans="1:16" ht="24" customHeight="1">
      <c r="A39" s="85"/>
      <c r="B39" s="85"/>
      <c r="C39" s="256"/>
      <c r="D39" s="257"/>
      <c r="E39" s="257"/>
      <c r="F39" s="257"/>
      <c r="G39" s="257"/>
      <c r="H39" s="257"/>
      <c r="I39" s="257"/>
      <c r="J39" s="257"/>
      <c r="K39" s="257"/>
      <c r="L39" s="257"/>
      <c r="M39" s="258"/>
      <c r="N39" s="52"/>
    </row>
    <row r="40" spans="1:16" ht="17.25" customHeight="1">
      <c r="A40" s="87"/>
      <c r="B40" s="87"/>
      <c r="C40" s="259"/>
      <c r="D40" s="260"/>
      <c r="E40" s="260"/>
      <c r="F40" s="260"/>
      <c r="G40" s="260"/>
      <c r="H40" s="260"/>
      <c r="I40" s="260"/>
      <c r="J40" s="260"/>
      <c r="K40" s="260"/>
      <c r="L40" s="260"/>
      <c r="M40" s="261"/>
      <c r="N40" s="52"/>
    </row>
    <row r="41" spans="1:16" ht="18" customHeight="1">
      <c r="A41" s="87"/>
      <c r="B41" s="87"/>
      <c r="C41" s="248" t="s">
        <v>14</v>
      </c>
      <c r="D41" s="88" t="s">
        <v>15</v>
      </c>
      <c r="E41" s="89"/>
      <c r="F41" s="90" t="s">
        <v>16</v>
      </c>
      <c r="G41" s="91"/>
      <c r="H41" s="91"/>
      <c r="I41" s="91"/>
      <c r="J41" s="91"/>
      <c r="K41" s="91"/>
      <c r="L41" s="91"/>
      <c r="M41" s="89"/>
      <c r="N41" s="52"/>
    </row>
    <row r="42" spans="1:16" ht="36" customHeight="1">
      <c r="A42" s="52"/>
      <c r="B42" s="52"/>
      <c r="C42" s="249"/>
      <c r="D42" s="262">
        <f ca="1">TODAY()</f>
        <v>45776</v>
      </c>
      <c r="E42" s="263"/>
      <c r="F42" s="264"/>
      <c r="G42" s="265"/>
      <c r="H42" s="265"/>
      <c r="I42" s="265"/>
      <c r="J42" s="265"/>
      <c r="K42" s="265"/>
      <c r="L42" s="265"/>
      <c r="M42" s="266"/>
      <c r="N42" s="52"/>
    </row>
    <row r="43" spans="1:16" ht="84.75" customHeight="1">
      <c r="A43" s="52"/>
      <c r="B43" s="52"/>
      <c r="C43" s="236" t="s">
        <v>147</v>
      </c>
      <c r="D43" s="237"/>
      <c r="E43" s="237"/>
      <c r="F43" s="237"/>
      <c r="G43" s="237"/>
      <c r="H43" s="237"/>
      <c r="I43" s="237"/>
      <c r="J43" s="237"/>
      <c r="K43" s="237"/>
      <c r="L43" s="237"/>
      <c r="M43" s="238"/>
      <c r="N43" s="52"/>
    </row>
    <row r="44" spans="1:16" ht="17.25" customHeight="1">
      <c r="A44" s="52"/>
      <c r="B44" s="52"/>
      <c r="C44" s="52"/>
      <c r="D44" s="52"/>
      <c r="E44" s="52"/>
      <c r="F44" s="52"/>
      <c r="G44" s="52"/>
      <c r="H44" s="52"/>
      <c r="I44" s="52"/>
      <c r="J44" s="52"/>
      <c r="K44" s="52"/>
      <c r="L44" s="52"/>
      <c r="M44" s="119"/>
      <c r="N44" s="52"/>
    </row>
    <row r="45" spans="1:16" ht="15" customHeight="1">
      <c r="D45" s="21"/>
      <c r="F45" s="21"/>
      <c r="M45" s="22"/>
    </row>
    <row r="46" spans="1:16" ht="12.75" customHeight="1">
      <c r="D46" s="21"/>
      <c r="F46" s="21"/>
      <c r="M46" s="22"/>
    </row>
    <row r="47" spans="1:16">
      <c r="D47" s="21"/>
      <c r="M47" s="22"/>
      <c r="P47" s="148"/>
    </row>
    <row r="48" spans="1:16">
      <c r="M48" s="22"/>
    </row>
    <row r="49" spans="13:13">
      <c r="M49" s="22"/>
    </row>
    <row r="50" spans="13:13">
      <c r="M50" s="22"/>
    </row>
    <row r="51" spans="13:13">
      <c r="M51" s="23">
        <f>Satser!F40</f>
        <v>0</v>
      </c>
    </row>
  </sheetData>
  <sheetProtection algorithmName="SHA-512" hashValue="DEcWOfeZtQudnXZ3rW5y0I1G+OrITAWN7/in6cQKGKu6/Edwmt1lxk7aaHigtipuhUwweJOGqrHduCsg+1pf/w==" saltValue="bLQcX1xEr6YRnFNurLQ2sA==" spinCount="100000" sheet="1" selectLockedCells="1"/>
  <mergeCells count="49">
    <mergeCell ref="E18:F18"/>
    <mergeCell ref="C23:F23"/>
    <mergeCell ref="K22:M22"/>
    <mergeCell ref="K23:M23"/>
    <mergeCell ref="D27:F27"/>
    <mergeCell ref="C26:C29"/>
    <mergeCell ref="D28:F28"/>
    <mergeCell ref="K25:M25"/>
    <mergeCell ref="C24:H24"/>
    <mergeCell ref="C13:C14"/>
    <mergeCell ref="D9:G9"/>
    <mergeCell ref="C43:M43"/>
    <mergeCell ref="K31:M31"/>
    <mergeCell ref="K26:M26"/>
    <mergeCell ref="K27:M27"/>
    <mergeCell ref="C31:H31"/>
    <mergeCell ref="C30:H30"/>
    <mergeCell ref="C41:C42"/>
    <mergeCell ref="C32:M32"/>
    <mergeCell ref="C33:M40"/>
    <mergeCell ref="D42:E42"/>
    <mergeCell ref="F42:M42"/>
    <mergeCell ref="K28:M29"/>
    <mergeCell ref="E29:F29"/>
    <mergeCell ref="D26:F26"/>
    <mergeCell ref="L10:M10"/>
    <mergeCell ref="L11:M11"/>
    <mergeCell ref="E2:J4"/>
    <mergeCell ref="K16:M16"/>
    <mergeCell ref="K17:M17"/>
    <mergeCell ref="E17:F17"/>
    <mergeCell ref="D8:J8"/>
    <mergeCell ref="D13:J14"/>
    <mergeCell ref="P2:P19"/>
    <mergeCell ref="K9:M9"/>
    <mergeCell ref="D10:J10"/>
    <mergeCell ref="D11:J11"/>
    <mergeCell ref="K21:M21"/>
    <mergeCell ref="C17:D18"/>
    <mergeCell ref="C19:F19"/>
    <mergeCell ref="K18:M18"/>
    <mergeCell ref="K19:M19"/>
    <mergeCell ref="K20:M20"/>
    <mergeCell ref="C16:F16"/>
    <mergeCell ref="P21:P22"/>
    <mergeCell ref="L8:M8"/>
    <mergeCell ref="C4:D4"/>
    <mergeCell ref="D12:J12"/>
    <mergeCell ref="C5:M7"/>
  </mergeCells>
  <phoneticPr fontId="19" type="noConversion"/>
  <conditionalFormatting sqref="C5:M7">
    <cfRule type="expression" dxfId="5" priority="6">
      <formula>$O$1&lt;&gt;0</formula>
    </cfRule>
  </conditionalFormatting>
  <conditionalFormatting sqref="G19 G23">
    <cfRule type="expression" dxfId="4" priority="23">
      <formula>IF($D$15&gt;0,$K$15,0)</formula>
    </cfRule>
  </conditionalFormatting>
  <conditionalFormatting sqref="L10:M10">
    <cfRule type="expression" dxfId="3" priority="5">
      <formula>L10&lt;1</formula>
    </cfRule>
  </conditionalFormatting>
  <dataValidations xWindow="647" yWindow="339" count="7">
    <dataValidation type="list" allowBlank="1" showInputMessage="1" showErrorMessage="1" sqref="E29:F29" xr:uid="{00000000-0002-0000-0000-000000000000}">
      <formula1>Fremkomstmidler</formula1>
    </dataValidation>
    <dataValidation type="whole" allowBlank="1" showInputMessage="1" showErrorMessage="1" error="Antall kan ikke være større enn 1." sqref="G17:G18" xr:uid="{00000000-0002-0000-0000-000001000000}">
      <formula1>0</formula1>
      <formula2>1</formula2>
    </dataValidation>
    <dataValidation type="date" operator="greaterThanOrEqual" allowBlank="1" showInputMessage="1" showErrorMessage="1" errorTitle="Ugyldig dato" error="Du kan ikke oppgi en returdato som er tidligere enn avreisedatoen!" sqref="L14" xr:uid="{00000000-0002-0000-0000-000002000000}">
      <formula1>L13</formula1>
    </dataValidation>
    <dataValidation allowBlank="1" showErrorMessage="1" sqref="D8:J8" xr:uid="{00000000-0002-0000-0000-000003000000}"/>
    <dataValidation operator="equal" allowBlank="1" showInputMessage="1" showErrorMessage="1" promptTitle="Obligatorisk felt" prompt="Bankkontonummer må alltid fylles ut, ellers kan BF ikke utbetale reiseregninga. Fargen forsvinner når feltet er utfylt." sqref="L10:M10" xr:uid="{00000000-0002-0000-0000-000004000000}"/>
    <dataValidation type="date" allowBlank="1" showInputMessage="1" showErrorMessage="1" errorTitle="Feil år!" error="Denne reiseregninga kan kun brukes for reiser foretatt i 2025." sqref="L13" xr:uid="{00000000-0002-0000-0000-000005000000}">
      <formula1>45658</formula1>
      <formula2>46022</formula2>
    </dataValidation>
    <dataValidation type="time" allowBlank="1" showInputMessage="1" showErrorMessage="1" errorTitle="Feil format" error="Klokkeslett må skrives slik: 07:00" sqref="M13:M14" xr:uid="{00000000-0002-0000-0000-000006000000}">
      <formula1>0</formula1>
      <formula2>0.999305555555556</formula2>
    </dataValidation>
  </dataValidations>
  <printOptions horizontalCentered="1"/>
  <pageMargins left="0.19685039370078741" right="0.19685039370078741" top="0.59055118110236227" bottom="0.39370078740157483" header="0" footer="0"/>
  <pageSetup paperSize="9" scale="70" orientation="portrait" horizontalDpi="300" verticalDpi="300" r:id="rId1"/>
  <headerFooter>
    <oddHeader>&amp;L&amp;8Vennligst ikke stift arkene sammen.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25" r:id="rId4" name="Button 77">
              <controlPr defaultSize="0" print="0" autoFill="0" autoPict="0" macro="[0]!cmdRates">
                <anchor moveWithCells="1" sizeWithCells="1">
                  <from>
                    <xdr:col>8</xdr:col>
                    <xdr:colOff>466725</xdr:colOff>
                    <xdr:row>0</xdr:row>
                    <xdr:rowOff>0</xdr:rowOff>
                  </from>
                  <to>
                    <xdr:col>10</xdr:col>
                    <xdr:colOff>228600</xdr:colOff>
                    <xdr:row>0</xdr:row>
                    <xdr:rowOff>0</xdr:rowOff>
                  </to>
                </anchor>
              </controlPr>
            </control>
          </mc:Choice>
        </mc:AlternateContent>
      </controls>
    </mc:Choice>
  </mc:AlternateContent>
  <webPublishItems count="1">
    <webPublishItem id="10499" divId="SFK reiseregning 0.99_10499" sourceType="sheet" destinationFile="F:\Forvaltning og Utvikling\reiseregning egen\SFK reiseregning web.htm"/>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pageSetUpPr autoPageBreaks="0"/>
  </sheetPr>
  <dimension ref="A1:Q37"/>
  <sheetViews>
    <sheetView showGridLines="0" showZeros="0" showOutlineSymbols="0" zoomScale="74" zoomScaleNormal="74" workbookViewId="0">
      <selection activeCell="B5" sqref="B5"/>
    </sheetView>
  </sheetViews>
  <sheetFormatPr baseColWidth="10" defaultRowHeight="12.75"/>
  <cols>
    <col min="1" max="1" width="3.28515625" style="26" customWidth="1"/>
    <col min="2" max="2" width="14" style="26" customWidth="1"/>
    <col min="3" max="3" width="8.85546875" style="26" customWidth="1"/>
    <col min="4" max="4" width="23.28515625" style="26" customWidth="1"/>
    <col min="5" max="5" width="25.140625" style="26" customWidth="1"/>
    <col min="6" max="6" width="9.85546875" style="26" customWidth="1"/>
    <col min="7" max="7" width="11" style="26" customWidth="1"/>
    <col min="8" max="8" width="12.140625" style="26" bestFit="1" customWidth="1"/>
    <col min="9" max="9" width="9.140625" style="26" customWidth="1"/>
    <col min="10" max="10" width="15.42578125" style="26" customWidth="1"/>
    <col min="11" max="11" width="3.42578125" style="26" customWidth="1"/>
    <col min="12" max="12" width="46.140625" style="26" customWidth="1"/>
    <col min="13" max="15" width="11.42578125" style="26" hidden="1" customWidth="1"/>
    <col min="16" max="16" width="10.28515625" style="26" hidden="1" customWidth="1"/>
    <col min="17" max="16384" width="11.42578125" style="26"/>
  </cols>
  <sheetData>
    <row r="1" spans="1:16" s="30" customFormat="1" ht="30.75" customHeight="1">
      <c r="A1" s="298" t="s">
        <v>83</v>
      </c>
      <c r="B1" s="298"/>
      <c r="C1" s="298"/>
      <c r="D1" s="298"/>
      <c r="E1" s="298"/>
      <c r="F1" s="298"/>
      <c r="G1" s="298"/>
      <c r="H1" s="298"/>
      <c r="I1" s="298"/>
      <c r="J1" s="298"/>
      <c r="K1" s="298"/>
    </row>
    <row r="2" spans="1:16" s="24" customFormat="1" ht="21" customHeight="1">
      <c r="A2" s="92"/>
      <c r="B2" s="155" t="s">
        <v>79</v>
      </c>
      <c r="C2" s="309" t="str">
        <f>IF('Side 1'!D8="Må fylles ut på skjerm - les bruksanvisningen til høyre og begynn her!","Begynn på side 1!",'Side 1'!D8)</f>
        <v>Begynn på side 1!</v>
      </c>
      <c r="D2" s="309"/>
      <c r="E2" s="309"/>
      <c r="F2" s="158"/>
      <c r="G2" s="156" t="s">
        <v>80</v>
      </c>
      <c r="H2" s="159">
        <f>'Side 1'!L13</f>
        <v>45658</v>
      </c>
      <c r="I2" s="160" t="s">
        <v>81</v>
      </c>
      <c r="J2" s="161">
        <f>'Side 1'!L14</f>
        <v>45658</v>
      </c>
      <c r="K2" s="92"/>
    </row>
    <row r="3" spans="1:16" s="24" customFormat="1" ht="21" customHeight="1">
      <c r="A3" s="92"/>
      <c r="B3" s="308" t="s">
        <v>128</v>
      </c>
      <c r="C3" s="309"/>
      <c r="D3" s="309"/>
      <c r="E3" s="309"/>
      <c r="F3" s="309"/>
      <c r="G3" s="310"/>
      <c r="H3" s="311"/>
      <c r="I3" s="304" t="s">
        <v>71</v>
      </c>
      <c r="J3" s="305"/>
      <c r="K3" s="92"/>
    </row>
    <row r="4" spans="1:16" s="24" customFormat="1" ht="18" customHeight="1">
      <c r="A4" s="92"/>
      <c r="B4" s="93" t="s">
        <v>1</v>
      </c>
      <c r="C4" s="93" t="s">
        <v>69</v>
      </c>
      <c r="D4" s="94" t="s">
        <v>126</v>
      </c>
      <c r="E4" s="95" t="s">
        <v>127</v>
      </c>
      <c r="F4" s="96" t="s">
        <v>69</v>
      </c>
      <c r="G4" s="41" t="s">
        <v>17</v>
      </c>
      <c r="H4" s="41" t="s">
        <v>46</v>
      </c>
      <c r="I4" s="97" t="s">
        <v>70</v>
      </c>
      <c r="J4" s="41" t="s">
        <v>18</v>
      </c>
      <c r="K4" s="92"/>
      <c r="M4" s="140" t="s">
        <v>104</v>
      </c>
      <c r="N4" s="140" t="s">
        <v>105</v>
      </c>
      <c r="O4" s="140" t="s">
        <v>106</v>
      </c>
      <c r="P4" s="175" t="s">
        <v>109</v>
      </c>
    </row>
    <row r="5" spans="1:16" s="24" customFormat="1" ht="23.25" customHeight="1">
      <c r="A5" s="92"/>
      <c r="B5" s="27">
        <f>'Side 1'!L13</f>
        <v>45658</v>
      </c>
      <c r="C5" s="28">
        <f>'Side 1'!M13</f>
        <v>0</v>
      </c>
      <c r="D5" s="34"/>
      <c r="E5" s="35"/>
      <c r="F5" s="28"/>
      <c r="G5" s="36"/>
      <c r="H5" s="37"/>
      <c r="I5" s="38"/>
      <c r="J5" s="39"/>
      <c r="K5" s="92"/>
      <c r="L5" s="288" t="s">
        <v>146</v>
      </c>
      <c r="M5" s="127">
        <f>IF(H5&gt;0,0,100000)</f>
        <v>100000</v>
      </c>
      <c r="N5" s="139">
        <f>IF(B5=$B$17,C5)</f>
        <v>0</v>
      </c>
      <c r="O5" s="139">
        <f>IF(B5=$E$17,F5)</f>
        <v>0</v>
      </c>
      <c r="P5" s="143" t="s">
        <v>110</v>
      </c>
    </row>
    <row r="6" spans="1:16" s="24" customFormat="1" ht="23.25" customHeight="1">
      <c r="A6" s="92"/>
      <c r="B6" s="27"/>
      <c r="C6" s="28"/>
      <c r="D6" s="34"/>
      <c r="E6" s="35"/>
      <c r="F6" s="28"/>
      <c r="G6" s="36"/>
      <c r="H6" s="37"/>
      <c r="I6" s="38"/>
      <c r="J6" s="39"/>
      <c r="K6" s="92"/>
      <c r="L6" s="289"/>
      <c r="M6" s="127">
        <f t="shared" ref="M6:M9" si="0">IF(H6&gt;0,0,100000)</f>
        <v>100000</v>
      </c>
      <c r="N6" s="139" t="b">
        <f>IF(B6=$B$17,C6)</f>
        <v>0</v>
      </c>
      <c r="O6" s="139" t="b">
        <f>IF(B6=$E$17,F6)</f>
        <v>0</v>
      </c>
      <c r="P6" s="143" t="s">
        <v>111</v>
      </c>
    </row>
    <row r="7" spans="1:16" s="24" customFormat="1" ht="23.25" customHeight="1">
      <c r="A7" s="92"/>
      <c r="B7" s="27"/>
      <c r="C7" s="28"/>
      <c r="D7" s="34"/>
      <c r="E7" s="35"/>
      <c r="F7" s="28"/>
      <c r="G7" s="36"/>
      <c r="H7" s="37"/>
      <c r="I7" s="38"/>
      <c r="J7" s="39"/>
      <c r="K7" s="92"/>
      <c r="L7" s="289"/>
      <c r="M7" s="127">
        <f t="shared" si="0"/>
        <v>100000</v>
      </c>
      <c r="N7" s="139" t="b">
        <f>IF(B7=$B$17,C7)</f>
        <v>0</v>
      </c>
      <c r="O7" s="139" t="b">
        <f>IF(B7=$E$17,F7)</f>
        <v>0</v>
      </c>
      <c r="P7" s="143" t="s">
        <v>112</v>
      </c>
    </row>
    <row r="8" spans="1:16" s="24" customFormat="1" ht="23.25" customHeight="1">
      <c r="A8" s="92"/>
      <c r="B8" s="27"/>
      <c r="C8" s="28"/>
      <c r="D8" s="34"/>
      <c r="E8" s="35"/>
      <c r="F8" s="28"/>
      <c r="G8" s="36"/>
      <c r="H8" s="37"/>
      <c r="I8" s="38"/>
      <c r="J8" s="39"/>
      <c r="K8" s="92"/>
      <c r="L8" s="289"/>
      <c r="M8" s="127">
        <f t="shared" si="0"/>
        <v>100000</v>
      </c>
      <c r="N8" s="139" t="b">
        <f>IF(B8=$B$17,C8)</f>
        <v>0</v>
      </c>
      <c r="O8" s="139" t="b">
        <f>IF(B8=$E$17,F8)</f>
        <v>0</v>
      </c>
      <c r="P8" s="143" t="s">
        <v>113</v>
      </c>
    </row>
    <row r="9" spans="1:16" s="24" customFormat="1" ht="23.25" customHeight="1">
      <c r="A9" s="92"/>
      <c r="B9" s="27"/>
      <c r="C9" s="28"/>
      <c r="D9" s="34"/>
      <c r="E9" s="35"/>
      <c r="F9" s="28"/>
      <c r="G9" s="36"/>
      <c r="H9" s="37"/>
      <c r="I9" s="38"/>
      <c r="J9" s="39"/>
      <c r="K9" s="92"/>
      <c r="L9" s="290"/>
      <c r="M9" s="127">
        <f t="shared" si="0"/>
        <v>100000</v>
      </c>
      <c r="N9" s="139" t="b">
        <f>IF(B9=$B$17,C9)</f>
        <v>0</v>
      </c>
      <c r="O9" s="139" t="b">
        <f>IF(B9=$E$17,F9)</f>
        <v>0</v>
      </c>
      <c r="P9" s="143" t="s">
        <v>114</v>
      </c>
    </row>
    <row r="10" spans="1:16" s="24" customFormat="1" ht="23.25" customHeight="1">
      <c r="A10" s="92"/>
      <c r="B10" s="27"/>
      <c r="C10" s="28"/>
      <c r="D10" s="34"/>
      <c r="E10" s="35"/>
      <c r="F10" s="28"/>
      <c r="G10" s="36"/>
      <c r="H10" s="37"/>
      <c r="I10" s="38"/>
      <c r="J10" s="39"/>
      <c r="K10" s="92"/>
      <c r="L10" s="178"/>
      <c r="M10" s="127">
        <f t="shared" ref="M10:M15" si="1">IF(H11&gt;0,0,100000)</f>
        <v>100000</v>
      </c>
      <c r="N10" s="139" t="b">
        <f t="shared" ref="N10:N15" si="2">IF(B11=$B$17,C11)</f>
        <v>0</v>
      </c>
      <c r="O10" s="139" t="b">
        <f t="shared" ref="O10:O15" si="3">IF(B11=$E$17,F11)</f>
        <v>0</v>
      </c>
      <c r="P10" s="143" t="s">
        <v>149</v>
      </c>
    </row>
    <row r="11" spans="1:16" s="24" customFormat="1" ht="23.25" customHeight="1">
      <c r="A11" s="92"/>
      <c r="B11" s="27"/>
      <c r="C11" s="28"/>
      <c r="D11" s="34"/>
      <c r="E11" s="35"/>
      <c r="F11" s="28"/>
      <c r="G11" s="36"/>
      <c r="H11" s="37"/>
      <c r="I11" s="38"/>
      <c r="J11" s="39"/>
      <c r="K11" s="92"/>
      <c r="L11" s="178"/>
      <c r="M11" s="127">
        <f t="shared" si="1"/>
        <v>100000</v>
      </c>
      <c r="N11" s="139" t="b">
        <f t="shared" si="2"/>
        <v>0</v>
      </c>
      <c r="O11" s="139" t="b">
        <f t="shared" si="3"/>
        <v>0</v>
      </c>
      <c r="P11" s="143" t="s">
        <v>115</v>
      </c>
    </row>
    <row r="12" spans="1:16" s="24" customFormat="1" ht="23.25" customHeight="1">
      <c r="A12" s="92"/>
      <c r="B12" s="27"/>
      <c r="C12" s="28"/>
      <c r="D12" s="34"/>
      <c r="E12" s="35"/>
      <c r="F12" s="28"/>
      <c r="G12" s="36"/>
      <c r="H12" s="37"/>
      <c r="I12" s="38"/>
      <c r="J12" s="39"/>
      <c r="K12" s="92"/>
      <c r="L12" s="178"/>
      <c r="M12" s="127">
        <f t="shared" si="1"/>
        <v>100000</v>
      </c>
      <c r="N12" s="139" t="b">
        <f t="shared" si="2"/>
        <v>0</v>
      </c>
      <c r="O12" s="139" t="b">
        <f t="shared" si="3"/>
        <v>0</v>
      </c>
      <c r="P12" s="140" t="s">
        <v>47</v>
      </c>
    </row>
    <row r="13" spans="1:16" s="24" customFormat="1" ht="23.25" customHeight="1">
      <c r="A13" s="92"/>
      <c r="B13" s="27"/>
      <c r="C13" s="28"/>
      <c r="D13" s="34"/>
      <c r="E13" s="35"/>
      <c r="F13" s="28"/>
      <c r="G13" s="36"/>
      <c r="H13" s="37"/>
      <c r="I13" s="38"/>
      <c r="J13" s="39"/>
      <c r="K13" s="92"/>
      <c r="L13" s="178"/>
      <c r="M13" s="127">
        <f t="shared" si="1"/>
        <v>100000</v>
      </c>
      <c r="N13" s="139" t="b">
        <f t="shared" si="2"/>
        <v>0</v>
      </c>
      <c r="O13" s="139" t="b">
        <f t="shared" si="3"/>
        <v>0</v>
      </c>
    </row>
    <row r="14" spans="1:16" s="24" customFormat="1" ht="23.25" customHeight="1">
      <c r="A14" s="92"/>
      <c r="B14" s="27"/>
      <c r="C14" s="28"/>
      <c r="D14" s="34"/>
      <c r="E14" s="35"/>
      <c r="F14" s="28"/>
      <c r="G14" s="36"/>
      <c r="H14" s="37"/>
      <c r="I14" s="38"/>
      <c r="J14" s="39"/>
      <c r="K14" s="92"/>
      <c r="L14" s="178"/>
      <c r="M14" s="127">
        <f t="shared" si="1"/>
        <v>100000</v>
      </c>
      <c r="N14" s="139" t="b">
        <f t="shared" si="2"/>
        <v>0</v>
      </c>
      <c r="O14" s="139" t="b">
        <f t="shared" si="3"/>
        <v>0</v>
      </c>
    </row>
    <row r="15" spans="1:16" s="24" customFormat="1" ht="23.25" customHeight="1">
      <c r="A15" s="92"/>
      <c r="B15" s="27"/>
      <c r="C15" s="28"/>
      <c r="D15" s="34"/>
      <c r="E15" s="35"/>
      <c r="F15" s="28"/>
      <c r="G15" s="36"/>
      <c r="H15" s="37"/>
      <c r="I15" s="38"/>
      <c r="J15" s="39"/>
      <c r="K15" s="92"/>
      <c r="L15" s="178"/>
      <c r="M15" s="127">
        <f t="shared" si="1"/>
        <v>100000</v>
      </c>
      <c r="N15" s="139" t="b">
        <f t="shared" si="2"/>
        <v>0</v>
      </c>
      <c r="O15" s="139" t="b">
        <f t="shared" si="3"/>
        <v>0</v>
      </c>
    </row>
    <row r="16" spans="1:16" s="24" customFormat="1" ht="23.25" customHeight="1">
      <c r="A16" s="92"/>
      <c r="B16" s="27"/>
      <c r="C16" s="28"/>
      <c r="D16" s="34"/>
      <c r="E16" s="35"/>
      <c r="F16" s="28"/>
      <c r="G16" s="36"/>
      <c r="H16" s="37"/>
      <c r="I16" s="38"/>
      <c r="J16" s="39"/>
      <c r="K16" s="92"/>
      <c r="L16" s="178"/>
      <c r="M16" s="127"/>
      <c r="N16" s="138">
        <f>MIN(N5:N15)</f>
        <v>0</v>
      </c>
      <c r="O16" s="138">
        <f>MAX(O5:O15)</f>
        <v>0</v>
      </c>
    </row>
    <row r="17" spans="1:17" s="24" customFormat="1" ht="23.25" hidden="1" customHeight="1">
      <c r="A17" s="92"/>
      <c r="B17" s="134">
        <f>MIN(B5:B16)</f>
        <v>45658</v>
      </c>
      <c r="C17" s="138">
        <f>N16</f>
        <v>0</v>
      </c>
      <c r="D17" s="135"/>
      <c r="E17" s="33">
        <f>MAX(B5:B16)</f>
        <v>45658</v>
      </c>
      <c r="F17" s="136">
        <f>O16</f>
        <v>0</v>
      </c>
      <c r="G17" s="137"/>
      <c r="H17" s="37"/>
      <c r="I17" s="38"/>
      <c r="J17" s="39"/>
      <c r="K17" s="92"/>
      <c r="Q17" s="25"/>
    </row>
    <row r="18" spans="1:17" s="24" customFormat="1" ht="23.25" customHeight="1">
      <c r="A18" s="92"/>
      <c r="B18" s="302" t="s">
        <v>45</v>
      </c>
      <c r="C18" s="98" t="s">
        <v>19</v>
      </c>
      <c r="D18" s="40"/>
      <c r="E18" s="100"/>
      <c r="F18" s="312" t="s">
        <v>143</v>
      </c>
      <c r="G18" s="312"/>
      <c r="H18" s="101">
        <f>SUM(H5:H16)</f>
        <v>0</v>
      </c>
      <c r="I18" s="102" t="s">
        <v>25</v>
      </c>
      <c r="J18" s="103">
        <f>IF(SUM(J5:J16)&lt;&gt;0,SUM(J5:J16),0)</f>
        <v>0</v>
      </c>
      <c r="K18" s="92"/>
    </row>
    <row r="19" spans="1:17" s="24" customFormat="1" ht="23.25" customHeight="1">
      <c r="A19" s="92"/>
      <c r="B19" s="303"/>
      <c r="C19" s="94" t="s">
        <v>21</v>
      </c>
      <c r="D19" s="306" t="str">
        <f>IF(H18&gt;0,"Må oppgis - se reisereglementet","")</f>
        <v/>
      </c>
      <c r="E19" s="307"/>
      <c r="F19" s="313"/>
      <c r="G19" s="313"/>
      <c r="H19" s="176"/>
      <c r="I19" s="99"/>
      <c r="J19" s="99"/>
      <c r="K19" s="92"/>
    </row>
    <row r="20" spans="1:17" s="24" customFormat="1" ht="15.75" customHeight="1">
      <c r="A20" s="92"/>
      <c r="B20" s="99"/>
      <c r="C20" s="99"/>
      <c r="D20" s="99"/>
      <c r="E20" s="99"/>
      <c r="F20" s="99"/>
      <c r="G20" s="99"/>
      <c r="H20" s="99"/>
      <c r="I20" s="99"/>
      <c r="J20" s="99"/>
      <c r="K20" s="92"/>
    </row>
    <row r="21" spans="1:17" s="24" customFormat="1" ht="18" customHeight="1">
      <c r="A21" s="92"/>
      <c r="B21" s="308" t="s">
        <v>129</v>
      </c>
      <c r="C21" s="309"/>
      <c r="D21" s="309"/>
      <c r="E21" s="309"/>
      <c r="F21" s="309"/>
      <c r="G21" s="309"/>
      <c r="H21" s="309"/>
      <c r="I21" s="309"/>
      <c r="J21" s="314"/>
      <c r="K21" s="92"/>
    </row>
    <row r="22" spans="1:17" s="24" customFormat="1" ht="23.25" customHeight="1">
      <c r="A22" s="92"/>
      <c r="B22" s="42" t="s">
        <v>1</v>
      </c>
      <c r="C22" s="315" t="s">
        <v>48</v>
      </c>
      <c r="D22" s="316"/>
      <c r="E22" s="316"/>
      <c r="F22" s="316"/>
      <c r="G22" s="316"/>
      <c r="H22" s="317"/>
      <c r="I22" s="41" t="s">
        <v>70</v>
      </c>
      <c r="J22" s="43" t="s">
        <v>7</v>
      </c>
      <c r="K22" s="92"/>
    </row>
    <row r="23" spans="1:17" s="24" customFormat="1" ht="23.25" customHeight="1">
      <c r="A23" s="92"/>
      <c r="B23" s="27"/>
      <c r="C23" s="299"/>
      <c r="D23" s="300"/>
      <c r="E23" s="300"/>
      <c r="F23" s="300"/>
      <c r="G23" s="300"/>
      <c r="H23" s="301"/>
      <c r="I23" s="38"/>
      <c r="J23" s="39"/>
      <c r="K23" s="92"/>
    </row>
    <row r="24" spans="1:17" s="24" customFormat="1" ht="23.25" customHeight="1">
      <c r="A24" s="92"/>
      <c r="B24" s="27"/>
      <c r="C24" s="299"/>
      <c r="D24" s="300"/>
      <c r="E24" s="300"/>
      <c r="F24" s="300"/>
      <c r="G24" s="300"/>
      <c r="H24" s="301"/>
      <c r="I24" s="38"/>
      <c r="J24" s="39"/>
      <c r="K24" s="92"/>
    </row>
    <row r="25" spans="1:17" s="24" customFormat="1" ht="23.25" customHeight="1">
      <c r="A25" s="92"/>
      <c r="B25" s="27"/>
      <c r="C25" s="299"/>
      <c r="D25" s="300"/>
      <c r="E25" s="300"/>
      <c r="F25" s="300"/>
      <c r="G25" s="300"/>
      <c r="H25" s="301"/>
      <c r="I25" s="38"/>
      <c r="J25" s="39"/>
      <c r="K25" s="92"/>
    </row>
    <row r="26" spans="1:17" s="24" customFormat="1" ht="23.25" customHeight="1">
      <c r="A26" s="92"/>
      <c r="B26" s="27"/>
      <c r="C26" s="299"/>
      <c r="D26" s="300"/>
      <c r="E26" s="300"/>
      <c r="F26" s="300"/>
      <c r="G26" s="300"/>
      <c r="H26" s="301"/>
      <c r="I26" s="38"/>
      <c r="J26" s="39"/>
      <c r="K26" s="92"/>
    </row>
    <row r="27" spans="1:17" s="24" customFormat="1" ht="23.25" customHeight="1">
      <c r="A27" s="92"/>
      <c r="B27" s="27"/>
      <c r="C27" s="299"/>
      <c r="D27" s="300"/>
      <c r="E27" s="300"/>
      <c r="F27" s="300"/>
      <c r="G27" s="300"/>
      <c r="H27" s="301"/>
      <c r="I27" s="38"/>
      <c r="J27" s="39"/>
      <c r="K27" s="92"/>
    </row>
    <row r="28" spans="1:17" s="24" customFormat="1" ht="23.25" customHeight="1">
      <c r="A28" s="92"/>
      <c r="B28" s="27"/>
      <c r="C28" s="299"/>
      <c r="D28" s="300"/>
      <c r="E28" s="300"/>
      <c r="F28" s="300"/>
      <c r="G28" s="300"/>
      <c r="H28" s="301"/>
      <c r="I28" s="38"/>
      <c r="J28" s="39"/>
      <c r="K28" s="92"/>
    </row>
    <row r="29" spans="1:17" s="24" customFormat="1" ht="21" customHeight="1">
      <c r="A29" s="92"/>
      <c r="B29" s="27"/>
      <c r="C29" s="299"/>
      <c r="D29" s="300"/>
      <c r="E29" s="300"/>
      <c r="F29" s="300"/>
      <c r="G29" s="300"/>
      <c r="H29" s="301"/>
      <c r="I29" s="38"/>
      <c r="J29" s="39"/>
      <c r="K29" s="92"/>
    </row>
    <row r="30" spans="1:17" s="24" customFormat="1" ht="21" customHeight="1">
      <c r="A30" s="92"/>
      <c r="B30" s="92" t="s">
        <v>0</v>
      </c>
      <c r="C30" s="92" t="s">
        <v>0</v>
      </c>
      <c r="D30" s="104"/>
      <c r="E30" s="104"/>
      <c r="F30" s="104"/>
      <c r="G30" s="104"/>
      <c r="H30" s="104"/>
      <c r="I30" s="102" t="s">
        <v>25</v>
      </c>
      <c r="J30" s="105">
        <f>IF(SUM(J21:J29)&lt;&gt;0,SUM(J21:J29),0)</f>
        <v>0</v>
      </c>
      <c r="K30" s="92"/>
    </row>
    <row r="31" spans="1:17" s="24" customFormat="1" ht="23.25" customHeight="1">
      <c r="A31" s="92"/>
      <c r="B31" s="92"/>
      <c r="C31" s="318" t="s">
        <v>82</v>
      </c>
      <c r="D31" s="318"/>
      <c r="E31" s="318"/>
      <c r="F31" s="318"/>
      <c r="G31" s="318"/>
      <c r="H31" s="318"/>
      <c r="I31" s="106" t="s">
        <v>20</v>
      </c>
      <c r="J31" s="107">
        <f>IF(OR(J18&lt;&gt;0,J30&lt;&gt;0),J18+J30,0)</f>
        <v>0</v>
      </c>
      <c r="K31" s="92"/>
    </row>
    <row r="32" spans="1:17" s="24" customFormat="1" ht="15" customHeight="1">
      <c r="A32" s="92"/>
      <c r="B32" s="92"/>
      <c r="C32" s="92"/>
      <c r="D32" s="92"/>
      <c r="E32" s="92"/>
      <c r="F32" s="92"/>
      <c r="G32" s="92"/>
      <c r="H32" s="92"/>
      <c r="I32" s="92"/>
      <c r="J32" s="92"/>
      <c r="K32" s="92"/>
    </row>
    <row r="33" spans="1:11" s="24" customFormat="1" ht="23.25" customHeight="1">
      <c r="A33" s="92"/>
      <c r="B33" s="319" t="s">
        <v>103</v>
      </c>
      <c r="C33" s="320"/>
      <c r="D33" s="320"/>
      <c r="E33" s="320"/>
      <c r="F33" s="320"/>
      <c r="G33" s="320"/>
      <c r="H33" s="320"/>
      <c r="I33" s="320"/>
      <c r="J33" s="321"/>
      <c r="K33" s="92"/>
    </row>
    <row r="34" spans="1:11" ht="23.25" customHeight="1">
      <c r="A34" s="92"/>
      <c r="B34" s="292" t="s">
        <v>72</v>
      </c>
      <c r="C34" s="293"/>
      <c r="D34" s="291"/>
      <c r="E34" s="291"/>
      <c r="F34" s="291"/>
      <c r="G34" s="291"/>
      <c r="H34" s="291"/>
      <c r="I34" s="291"/>
      <c r="J34" s="291"/>
      <c r="K34" s="92"/>
    </row>
    <row r="35" spans="1:11" ht="23.25" customHeight="1">
      <c r="A35" s="92"/>
      <c r="B35" s="294"/>
      <c r="C35" s="295"/>
      <c r="D35" s="291"/>
      <c r="E35" s="291"/>
      <c r="F35" s="291"/>
      <c r="G35" s="291"/>
      <c r="H35" s="291"/>
      <c r="I35" s="291"/>
      <c r="J35" s="291"/>
      <c r="K35" s="92"/>
    </row>
    <row r="36" spans="1:11" ht="23.25" customHeight="1">
      <c r="A36" s="92"/>
      <c r="B36" s="296"/>
      <c r="C36" s="297"/>
      <c r="D36" s="291"/>
      <c r="E36" s="291"/>
      <c r="F36" s="291"/>
      <c r="G36" s="291"/>
      <c r="H36" s="291"/>
      <c r="I36" s="291"/>
      <c r="J36" s="291"/>
      <c r="K36" s="92"/>
    </row>
    <row r="37" spans="1:11" ht="15">
      <c r="A37" s="92"/>
      <c r="B37" s="92"/>
      <c r="C37" s="92"/>
      <c r="D37" s="92"/>
      <c r="E37" s="92"/>
      <c r="F37" s="92"/>
      <c r="G37" s="92"/>
      <c r="H37" s="92"/>
      <c r="I37" s="92"/>
      <c r="J37" s="92"/>
      <c r="K37" s="92"/>
    </row>
  </sheetData>
  <sheetProtection algorithmName="SHA-512" hashValue="0nOTfoU3Z4VSZLJhrewtZlfnlFEN4vmesVa/57thQex1Qz4s2ZCVtnpdFregwcc/63a8SJfkiNrACWJA8XeVAQ==" saltValue="X5Hs6zYpW2R6DAAvGwq8fA==" spinCount="100000" sheet="1" objects="1" scenarios="1" selectLockedCells="1"/>
  <mergeCells count="24">
    <mergeCell ref="C23:H23"/>
    <mergeCell ref="D35:J35"/>
    <mergeCell ref="C24:H24"/>
    <mergeCell ref="C25:H25"/>
    <mergeCell ref="C26:H26"/>
    <mergeCell ref="C31:H31"/>
    <mergeCell ref="D34:J34"/>
    <mergeCell ref="B33:J33"/>
    <mergeCell ref="L5:L9"/>
    <mergeCell ref="D36:J36"/>
    <mergeCell ref="B34:C36"/>
    <mergeCell ref="A1:K1"/>
    <mergeCell ref="C29:H29"/>
    <mergeCell ref="B18:B19"/>
    <mergeCell ref="I3:J3"/>
    <mergeCell ref="D19:E19"/>
    <mergeCell ref="C27:H27"/>
    <mergeCell ref="C28:H28"/>
    <mergeCell ref="B3:H3"/>
    <mergeCell ref="F18:G18"/>
    <mergeCell ref="F19:G19"/>
    <mergeCell ref="B21:J21"/>
    <mergeCell ref="C2:E2"/>
    <mergeCell ref="C22:H22"/>
  </mergeCells>
  <phoneticPr fontId="19" type="noConversion"/>
  <conditionalFormatting sqref="D19:E19">
    <cfRule type="expression" dxfId="2" priority="2">
      <formula>D19 = "Må oppgis - se reisereglementet"</formula>
    </cfRule>
  </conditionalFormatting>
  <conditionalFormatting sqref="H5:H16">
    <cfRule type="expression" dxfId="1" priority="1">
      <formula>G5 &lt;&gt; "Egen bil"</formula>
    </cfRule>
  </conditionalFormatting>
  <conditionalFormatting sqref="J5:J17">
    <cfRule type="expression" dxfId="0" priority="5">
      <formula>G5="Egen bil"</formula>
    </cfRule>
  </conditionalFormatting>
  <dataValidations count="9">
    <dataValidation type="date" allowBlank="1" showInputMessage="1" showErrorMessage="1" errorTitle="Feil år" error="Denne reiseregninga kan kun brukes for reiser foretatt i 2023." sqref="B5 B23:B29" xr:uid="{00000000-0002-0000-0100-000000000000}">
      <formula1>45658</formula1>
      <formula2>46022</formula2>
    </dataValidation>
    <dataValidation type="decimal" operator="lessThanOrEqual" allowBlank="1" showErrorMessage="1" errorTitle="Ikke skriv beløp her!" error="Ikke skriv beløp i dette feltet ved kjøregodtgjøring. Skjemaet regner automatisk ut beløpet og legger det inn på side 1." sqref="J5:J10" xr:uid="{00000000-0002-0000-0100-000001000000}">
      <formula1>M5</formula1>
    </dataValidation>
    <dataValidation type="decimal" operator="lessThanOrEqual" allowBlank="1" showErrorMessage="1" errorTitle="Ikke skriv beløp her!" error="Ikke skriv beløp i dette feltet ved kjøregodtgjøring. Skjemaet regner automatisk ut beløpet og legger det inn på side 1." sqref="J11:J17" xr:uid="{00000000-0002-0000-0100-000002000000}">
      <formula1>M10</formula1>
    </dataValidation>
    <dataValidation type="time" allowBlank="1" showInputMessage="1" showErrorMessage="1" errorTitle="Feilformat" error="Klokkeslett må skrives slik: 07:00" promptTitle="Klokkeslett" prompt="Husk riktig format - kolon mellom time og minutt!" sqref="C5:C16" xr:uid="{00000000-0002-0000-0100-000003000000}">
      <formula1>0</formula1>
      <formula2>0.999305555555556</formula2>
    </dataValidation>
    <dataValidation type="date" operator="greaterThanOrEqual" allowBlank="1" showErrorMessage="1" errorTitle="Feil dato?" error="Denne datoen kan ikke være tidligere enn datoen i forrige linje!" sqref="B12:B16 B7:B10 B6" xr:uid="{00000000-0002-0000-0100-000004000000}">
      <formula1>B5</formula1>
    </dataValidation>
    <dataValidation type="date" operator="greaterThanOrEqual" allowBlank="1" showErrorMessage="1" errorTitle="Feil dato?" error="Denne datoen kan ikke være tidligere enn datoen i forrige linje!" sqref="B11" xr:uid="{00000000-0002-0000-0100-000005000000}">
      <formula1>B9</formula1>
    </dataValidation>
    <dataValidation type="time" operator="greaterThan" allowBlank="1" showInputMessage="1" showErrorMessage="1" errorTitle="Feil klokkeslett?" error="Til-tidspunktet må være seinere enn fra-tidspunktet (unntatt hvis reisetype = &quot;Tidsmaskin&quot;)." promptTitle="Klokkeslett" prompt="Husk riktig format - kolon mellom time og minutt!" sqref="F5:F16" xr:uid="{00000000-0002-0000-0100-000006000000}">
      <formula1>C5</formula1>
    </dataValidation>
    <dataValidation type="list" allowBlank="1" showInputMessage="1" showErrorMessage="1" errorTitle="Ugyldig verdi" error="Du må velge transportmiddel fra rullegardinmenyen. Bruk &quot;Annet&quot; om de andre alternativene ikke passer." promptTitle="Transportmiddel" prompt="Velg transportmiddel fra lista." sqref="G6:G16" xr:uid="{00000000-0002-0000-0100-000007000000}">
      <formula1>$P$5:$P$10</formula1>
    </dataValidation>
    <dataValidation type="list" allowBlank="1" showInputMessage="1" showErrorMessage="1" errorTitle="Ugyldig verdi" error="Du må velge transportmiddel fra rullegardinmenyen. Bruk &quot;Annet&quot; om de andre alternativene ikke passer." promptTitle="Transportmiddel" prompt="Velg transportmiddel fra lista." sqref="G5" xr:uid="{71416799-DDBF-4B13-B220-3D1713634658}">
      <formula1>$P$5:$P$12</formula1>
    </dataValidation>
  </dataValidations>
  <printOptions horizontalCentered="1"/>
  <pageMargins left="0.19685039370078741" right="0.19685039370078741" top="0.39370078740157483" bottom="0.39370078740157483" header="0" footer="0"/>
  <pageSetup paperSize="9" scale="75" orientation="portrait" horizontalDpi="4294967293" r:id="rId1"/>
  <headerFooter alignWithMargins="0"/>
  <ignoredErrors>
    <ignoredError sqref="D1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C29"/>
  <sheetViews>
    <sheetView showGridLines="0" topLeftCell="A16" workbookViewId="0">
      <selection activeCell="B26" sqref="B26"/>
    </sheetView>
  </sheetViews>
  <sheetFormatPr baseColWidth="10" defaultRowHeight="12.75"/>
  <cols>
    <col min="1" max="1" width="2.5703125" customWidth="1"/>
    <col min="2" max="2" width="91.7109375" customWidth="1"/>
    <col min="3" max="3" width="2.5703125" customWidth="1"/>
  </cols>
  <sheetData>
    <row r="1" spans="1:3">
      <c r="A1" s="52"/>
      <c r="B1" s="52"/>
      <c r="C1" s="52"/>
    </row>
    <row r="2" spans="1:3" ht="18">
      <c r="A2" s="52"/>
      <c r="B2" s="144" t="s">
        <v>84</v>
      </c>
      <c r="C2" s="52"/>
    </row>
    <row r="3" spans="1:3" ht="12.75" customHeight="1">
      <c r="A3" s="52"/>
      <c r="B3" s="144"/>
      <c r="C3" s="52"/>
    </row>
    <row r="4" spans="1:3" ht="15">
      <c r="A4" s="52"/>
      <c r="B4" s="145" t="s">
        <v>116</v>
      </c>
      <c r="C4" s="52"/>
    </row>
    <row r="5" spans="1:3" ht="30">
      <c r="A5" s="52"/>
      <c r="B5" s="146" t="s">
        <v>130</v>
      </c>
      <c r="C5" s="52"/>
    </row>
    <row r="6" spans="1:3" ht="15">
      <c r="A6" s="52"/>
      <c r="B6" s="145"/>
      <c r="C6" s="52"/>
    </row>
    <row r="7" spans="1:3" ht="15">
      <c r="A7" s="52"/>
      <c r="B7" s="145" t="s">
        <v>117</v>
      </c>
      <c r="C7" s="52"/>
    </row>
    <row r="8" spans="1:3" ht="75">
      <c r="A8" s="52"/>
      <c r="B8" s="171" t="s">
        <v>131</v>
      </c>
      <c r="C8" s="52"/>
    </row>
    <row r="9" spans="1:3" ht="30">
      <c r="A9" s="52"/>
      <c r="B9" s="146" t="s">
        <v>132</v>
      </c>
      <c r="C9" s="52"/>
    </row>
    <row r="10" spans="1:3" ht="30">
      <c r="A10" s="52"/>
      <c r="B10" s="171" t="s">
        <v>133</v>
      </c>
      <c r="C10" s="52"/>
    </row>
    <row r="11" spans="1:3" ht="15">
      <c r="A11" s="52"/>
      <c r="B11" s="145"/>
      <c r="C11" s="52"/>
    </row>
    <row r="12" spans="1:3" ht="15">
      <c r="A12" s="52"/>
      <c r="B12" s="145" t="s">
        <v>118</v>
      </c>
      <c r="C12" s="52"/>
    </row>
    <row r="13" spans="1:3" ht="45">
      <c r="A13" s="52"/>
      <c r="B13" s="172" t="s">
        <v>135</v>
      </c>
      <c r="C13" s="52"/>
    </row>
    <row r="14" spans="1:3" ht="15">
      <c r="A14" s="52"/>
      <c r="B14" s="171" t="s">
        <v>136</v>
      </c>
      <c r="C14" s="52"/>
    </row>
    <row r="15" spans="1:3" ht="33.75" customHeight="1">
      <c r="A15" s="52"/>
      <c r="B15" s="147" t="s">
        <v>134</v>
      </c>
      <c r="C15" s="52"/>
    </row>
    <row r="16" spans="1:3" ht="120">
      <c r="A16" s="52"/>
      <c r="B16" s="171" t="s">
        <v>150</v>
      </c>
      <c r="C16" s="52"/>
    </row>
    <row r="17" spans="1:3" ht="15">
      <c r="A17" s="52"/>
      <c r="B17" s="147"/>
      <c r="C17" s="52"/>
    </row>
    <row r="18" spans="1:3" ht="15">
      <c r="A18" s="52"/>
      <c r="B18" s="173" t="s">
        <v>137</v>
      </c>
      <c r="C18" s="52"/>
    </row>
    <row r="19" spans="1:3" ht="60">
      <c r="A19" s="52"/>
      <c r="B19" s="146" t="s">
        <v>138</v>
      </c>
      <c r="C19" s="52"/>
    </row>
    <row r="20" spans="1:3" ht="15">
      <c r="A20" s="52"/>
      <c r="B20" s="145"/>
      <c r="C20" s="52"/>
    </row>
    <row r="21" spans="1:3" ht="15">
      <c r="A21" s="52"/>
      <c r="B21" s="145" t="s">
        <v>119</v>
      </c>
      <c r="C21" s="52"/>
    </row>
    <row r="22" spans="1:3" ht="93" customHeight="1">
      <c r="A22" s="52"/>
      <c r="B22" s="146" t="s">
        <v>139</v>
      </c>
      <c r="C22" s="52"/>
    </row>
    <row r="23" spans="1:3" ht="75">
      <c r="A23" s="52"/>
      <c r="B23" s="171" t="s">
        <v>140</v>
      </c>
      <c r="C23" s="52"/>
    </row>
    <row r="24" spans="1:3" ht="15">
      <c r="A24" s="52"/>
      <c r="B24" s="145"/>
      <c r="C24" s="52"/>
    </row>
    <row r="25" spans="1:3" ht="15">
      <c r="A25" s="52"/>
      <c r="B25" s="145" t="s">
        <v>120</v>
      </c>
      <c r="C25" s="52"/>
    </row>
    <row r="26" spans="1:3" ht="45">
      <c r="A26" s="52"/>
      <c r="B26" s="146" t="s">
        <v>90</v>
      </c>
      <c r="C26" s="52"/>
    </row>
    <row r="27" spans="1:3" ht="15">
      <c r="A27" s="52"/>
      <c r="B27" s="145" t="s">
        <v>141</v>
      </c>
      <c r="C27" s="52"/>
    </row>
    <row r="28" spans="1:3" ht="60">
      <c r="A28" s="52"/>
      <c r="B28" s="146" t="s">
        <v>142</v>
      </c>
      <c r="C28" s="52"/>
    </row>
    <row r="29" spans="1:3">
      <c r="A29" s="52"/>
      <c r="B29" s="52"/>
      <c r="C29" s="52"/>
    </row>
  </sheetData>
  <sheetProtection algorithmName="SHA-512" hashValue="ICbxEZ8oh2C50pC9bQcik9+5Olu6wLm8NkT4VppCUnrYsmhGWukB/RUbtzK7dv6qiPaRSeqxD+pN2ABa6t+1gQ==" saltValue="BZ9RzIZuFRODlgmuLQVke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F44"/>
  <sheetViews>
    <sheetView showGridLines="0" showZeros="0" showOutlineSymbols="0" topLeftCell="B5" workbookViewId="0">
      <selection activeCell="F18" sqref="F18"/>
    </sheetView>
  </sheetViews>
  <sheetFormatPr baseColWidth="10" defaultColWidth="20.7109375" defaultRowHeight="20.100000000000001" customHeight="1"/>
  <cols>
    <col min="1" max="1" width="20.7109375" hidden="1" customWidth="1"/>
    <col min="2" max="2" width="56.5703125" customWidth="1"/>
    <col min="3" max="3" width="28" customWidth="1"/>
    <col min="4" max="4" width="20.7109375" customWidth="1"/>
    <col min="5" max="5" width="8.140625" bestFit="1" customWidth="1"/>
  </cols>
  <sheetData>
    <row r="1" spans="1:6" ht="23.25" hidden="1" customHeight="1">
      <c r="A1" s="1"/>
      <c r="B1" s="1"/>
      <c r="C1" s="1"/>
      <c r="D1" s="1"/>
      <c r="E1" s="1"/>
      <c r="F1" s="1"/>
    </row>
    <row r="2" spans="1:6" ht="15" hidden="1">
      <c r="A2" s="1"/>
      <c r="B2" s="1"/>
      <c r="C2" s="1"/>
      <c r="D2" s="1"/>
      <c r="E2" s="1"/>
      <c r="F2" s="1"/>
    </row>
    <row r="3" spans="1:6" ht="17.25" hidden="1" customHeight="1">
      <c r="A3" s="1"/>
      <c r="B3" s="2"/>
      <c r="C3" s="2"/>
      <c r="D3" s="1"/>
      <c r="E3" s="1"/>
      <c r="F3" s="1"/>
    </row>
    <row r="4" spans="1:6" ht="20.25" hidden="1">
      <c r="A4" s="1"/>
      <c r="B4" s="3"/>
      <c r="C4" s="3"/>
      <c r="D4" s="1"/>
      <c r="E4" s="1"/>
      <c r="F4" s="1"/>
    </row>
    <row r="5" spans="1:6" ht="20.100000000000001" customHeight="1">
      <c r="A5" s="1"/>
      <c r="B5" s="4" t="s">
        <v>22</v>
      </c>
      <c r="C5" s="4"/>
      <c r="D5" s="5"/>
      <c r="E5" s="5"/>
      <c r="F5" s="5" t="s">
        <v>6</v>
      </c>
    </row>
    <row r="6" spans="1:6" ht="20.100000000000001" customHeight="1">
      <c r="A6" s="1"/>
      <c r="B6" s="6" t="s">
        <v>40</v>
      </c>
      <c r="C6" s="6" t="s">
        <v>92</v>
      </c>
      <c r="D6" s="5"/>
      <c r="E6" s="8"/>
      <c r="F6" s="7">
        <v>200</v>
      </c>
    </row>
    <row r="7" spans="1:6" ht="20.100000000000001" customHeight="1">
      <c r="A7" s="1"/>
      <c r="B7" s="6" t="s">
        <v>41</v>
      </c>
      <c r="C7" s="6" t="s">
        <v>24</v>
      </c>
      <c r="D7" s="5"/>
      <c r="E7" s="8"/>
      <c r="F7" s="7">
        <v>400</v>
      </c>
    </row>
    <row r="8" spans="1:6" ht="20.100000000000001" customHeight="1">
      <c r="A8" s="1"/>
      <c r="B8" s="6" t="s">
        <v>55</v>
      </c>
      <c r="C8" s="6"/>
      <c r="D8" s="5"/>
      <c r="E8" s="8"/>
      <c r="F8" s="7">
        <v>1800</v>
      </c>
    </row>
    <row r="9" spans="1:6" ht="20.100000000000001" customHeight="1">
      <c r="A9" s="1"/>
      <c r="B9" s="6" t="s">
        <v>144</v>
      </c>
      <c r="C9" s="6" t="s">
        <v>24</v>
      </c>
      <c r="D9" s="5"/>
      <c r="E9" s="8"/>
      <c r="F9" s="7">
        <v>678</v>
      </c>
    </row>
    <row r="10" spans="1:6" ht="20.100000000000001" customHeight="1">
      <c r="A10" s="1"/>
      <c r="B10" s="6" t="s">
        <v>50</v>
      </c>
      <c r="C10" s="6"/>
      <c r="D10" s="5"/>
      <c r="E10" s="5"/>
      <c r="F10" s="7">
        <v>400</v>
      </c>
    </row>
    <row r="11" spans="1:6" ht="20.100000000000001" customHeight="1">
      <c r="A11" s="1"/>
      <c r="B11" s="6" t="s">
        <v>51</v>
      </c>
      <c r="C11" s="6"/>
      <c r="D11" s="5"/>
      <c r="E11" s="5"/>
      <c r="F11" s="7">
        <v>102</v>
      </c>
    </row>
    <row r="12" spans="1:6" ht="20.100000000000001" customHeight="1">
      <c r="A12" s="1"/>
      <c r="B12" s="170" t="s">
        <v>43</v>
      </c>
      <c r="C12" s="6"/>
      <c r="D12" s="5"/>
      <c r="E12" s="5"/>
      <c r="F12" s="7">
        <v>452</v>
      </c>
    </row>
    <row r="13" spans="1:6" ht="20.100000000000001" customHeight="1">
      <c r="A13" s="1"/>
      <c r="B13" s="6" t="s">
        <v>56</v>
      </c>
      <c r="C13" s="6"/>
      <c r="D13" s="5"/>
      <c r="E13" s="5"/>
      <c r="F13" s="109">
        <v>0.2</v>
      </c>
    </row>
    <row r="14" spans="1:6" ht="20.100000000000001" customHeight="1">
      <c r="A14" s="1"/>
      <c r="B14" s="6" t="s">
        <v>57</v>
      </c>
      <c r="C14" s="6"/>
      <c r="D14" s="5"/>
      <c r="E14" s="5"/>
      <c r="F14" s="109">
        <v>0.3</v>
      </c>
    </row>
    <row r="15" spans="1:6" ht="20.100000000000001" customHeight="1">
      <c r="A15" s="1"/>
      <c r="B15" s="6" t="s">
        <v>58</v>
      </c>
      <c r="C15" s="6"/>
      <c r="D15" s="5"/>
      <c r="E15" s="5"/>
      <c r="F15" s="109">
        <v>0.5</v>
      </c>
    </row>
    <row r="16" spans="1:6" ht="20.100000000000001" customHeight="1">
      <c r="A16" s="1"/>
      <c r="B16" s="6" t="s">
        <v>59</v>
      </c>
      <c r="C16" s="6"/>
      <c r="D16" s="5"/>
      <c r="E16" s="17">
        <v>0.2</v>
      </c>
      <c r="F16" s="7">
        <f>$F$9*E16</f>
        <v>135.6</v>
      </c>
    </row>
    <row r="17" spans="1:6" ht="20.100000000000001" customHeight="1">
      <c r="A17" s="1"/>
      <c r="B17" s="6" t="s">
        <v>60</v>
      </c>
      <c r="C17" s="6"/>
      <c r="D17" s="5"/>
      <c r="E17" s="17">
        <v>0.3</v>
      </c>
      <c r="F17" s="7">
        <f>$F$9*E17</f>
        <v>203.4</v>
      </c>
    </row>
    <row r="18" spans="1:6" ht="20.100000000000001" customHeight="1">
      <c r="A18" s="1"/>
      <c r="B18" s="6" t="s">
        <v>61</v>
      </c>
      <c r="C18" s="6"/>
      <c r="D18" s="5"/>
      <c r="E18" s="17">
        <v>0.5</v>
      </c>
      <c r="F18" s="7">
        <f>$F$9*E18</f>
        <v>339</v>
      </c>
    </row>
    <row r="19" spans="1:6" ht="20.100000000000001" customHeight="1">
      <c r="A19" s="1"/>
      <c r="B19" s="6" t="s">
        <v>86</v>
      </c>
      <c r="C19" s="6"/>
      <c r="D19" s="5"/>
      <c r="E19" s="10"/>
      <c r="F19" s="7">
        <v>3.5</v>
      </c>
    </row>
    <row r="20" spans="1:6" ht="20.100000000000001" customHeight="1">
      <c r="A20" s="1"/>
      <c r="B20" s="6" t="s">
        <v>87</v>
      </c>
      <c r="C20" s="6"/>
      <c r="D20" s="5"/>
      <c r="E20" s="5"/>
      <c r="F20" s="7">
        <v>3.5</v>
      </c>
    </row>
    <row r="21" spans="1:6" ht="20.100000000000001" customHeight="1">
      <c r="A21" s="1"/>
      <c r="B21" s="6" t="s">
        <v>26</v>
      </c>
      <c r="C21" s="6"/>
      <c r="D21" s="5"/>
      <c r="E21" s="11"/>
      <c r="F21" s="7">
        <v>3.5</v>
      </c>
    </row>
    <row r="22" spans="1:6" ht="20.100000000000001" customHeight="1">
      <c r="A22" s="1"/>
      <c r="B22" s="6" t="s">
        <v>49</v>
      </c>
      <c r="C22" s="6"/>
      <c r="D22" s="5"/>
      <c r="E22" s="5"/>
      <c r="F22" s="7">
        <v>3.5</v>
      </c>
    </row>
    <row r="23" spans="1:6" ht="20.100000000000001" customHeight="1">
      <c r="A23" s="1"/>
      <c r="B23" s="6" t="s">
        <v>27</v>
      </c>
      <c r="C23" s="6"/>
      <c r="D23" s="5"/>
      <c r="E23" s="8"/>
      <c r="F23" s="7">
        <v>3.5</v>
      </c>
    </row>
    <row r="24" spans="1:6" ht="20.100000000000001" customHeight="1">
      <c r="A24" s="1"/>
      <c r="B24" s="6" t="s">
        <v>23</v>
      </c>
      <c r="C24" s="6"/>
      <c r="D24" s="5"/>
      <c r="E24" s="5"/>
      <c r="F24" s="7">
        <v>1</v>
      </c>
    </row>
    <row r="25" spans="1:6" ht="20.100000000000001" customHeight="1">
      <c r="A25" s="1"/>
      <c r="B25" s="13" t="s">
        <v>54</v>
      </c>
      <c r="C25" s="13" t="s">
        <v>29</v>
      </c>
      <c r="D25" s="9"/>
      <c r="E25" s="12"/>
      <c r="F25" s="7">
        <v>2</v>
      </c>
    </row>
    <row r="26" spans="1:6" ht="20.100000000000001" customHeight="1">
      <c r="A26" s="1"/>
      <c r="B26" s="13" t="s">
        <v>54</v>
      </c>
      <c r="C26" s="44" t="s">
        <v>32</v>
      </c>
      <c r="D26" s="9"/>
      <c r="E26" s="12"/>
      <c r="F26" s="7" t="s">
        <v>93</v>
      </c>
    </row>
    <row r="27" spans="1:6" ht="20.100000000000001" customHeight="1">
      <c r="A27" s="1"/>
      <c r="B27" s="13" t="s">
        <v>54</v>
      </c>
      <c r="C27" s="44" t="s">
        <v>94</v>
      </c>
      <c r="D27" s="5"/>
      <c r="E27" s="8"/>
      <c r="F27" s="7">
        <v>7.5</v>
      </c>
    </row>
    <row r="28" spans="1:6" ht="20.100000000000001" customHeight="1">
      <c r="A28" s="1"/>
      <c r="B28" s="13" t="s">
        <v>54</v>
      </c>
      <c r="C28" s="13" t="s">
        <v>37</v>
      </c>
      <c r="D28" s="9"/>
      <c r="E28" s="12">
        <v>1061</v>
      </c>
      <c r="F28" s="7">
        <v>3.5</v>
      </c>
    </row>
    <row r="29" spans="1:6" ht="20.100000000000001" customHeight="1">
      <c r="A29" s="1"/>
      <c r="B29" s="13" t="s">
        <v>54</v>
      </c>
      <c r="C29" s="13" t="s">
        <v>31</v>
      </c>
      <c r="D29" s="5"/>
      <c r="E29" s="8"/>
      <c r="F29" s="7">
        <v>2</v>
      </c>
    </row>
    <row r="30" spans="1:6" ht="20.100000000000001" customHeight="1">
      <c r="A30" s="1"/>
      <c r="B30" s="13" t="s">
        <v>54</v>
      </c>
      <c r="C30" s="13" t="s">
        <v>30</v>
      </c>
      <c r="D30" s="5"/>
      <c r="E30" s="8"/>
      <c r="F30" s="7">
        <v>2.95</v>
      </c>
    </row>
    <row r="31" spans="1:6" ht="20.100000000000001" customHeight="1">
      <c r="A31" s="1"/>
      <c r="B31" s="6" t="s">
        <v>53</v>
      </c>
      <c r="C31" s="6" t="s">
        <v>52</v>
      </c>
      <c r="D31" s="14"/>
      <c r="E31" s="14"/>
      <c r="F31" s="7">
        <v>1</v>
      </c>
    </row>
    <row r="32" spans="1:6" ht="20.100000000000001" customHeight="1">
      <c r="A32" s="1"/>
      <c r="B32" s="6" t="s">
        <v>53</v>
      </c>
      <c r="C32" s="6" t="s">
        <v>62</v>
      </c>
      <c r="D32" s="5"/>
      <c r="E32" s="14"/>
      <c r="F32" s="7">
        <v>1.7</v>
      </c>
    </row>
    <row r="33" spans="1:6" ht="20.100000000000001" customHeight="1">
      <c r="A33" s="1"/>
      <c r="B33" s="13" t="s">
        <v>54</v>
      </c>
      <c r="C33" s="13" t="s">
        <v>28</v>
      </c>
      <c r="D33" s="5"/>
      <c r="E33" s="8"/>
      <c r="F33" s="7">
        <v>10</v>
      </c>
    </row>
    <row r="34" spans="1:6" ht="20.100000000000001" customHeight="1">
      <c r="A34" s="1"/>
      <c r="B34" s="6" t="s">
        <v>53</v>
      </c>
      <c r="C34" s="6" t="s">
        <v>33</v>
      </c>
      <c r="D34" s="5"/>
      <c r="E34" s="5"/>
      <c r="F34" s="7">
        <v>1</v>
      </c>
    </row>
    <row r="35" spans="1:6" ht="20.100000000000001" customHeight="1">
      <c r="A35" s="1"/>
      <c r="B35" s="6"/>
      <c r="C35" s="13"/>
      <c r="D35" s="9"/>
      <c r="E35" s="12"/>
      <c r="F35" s="7"/>
    </row>
    <row r="36" spans="1:6" ht="20.100000000000001" customHeight="1">
      <c r="A36" s="1"/>
      <c r="B36" s="6"/>
      <c r="C36" s="13"/>
      <c r="D36" s="9"/>
      <c r="E36" s="12">
        <v>1067</v>
      </c>
      <c r="F36" s="7"/>
    </row>
    <row r="37" spans="1:6" ht="20.100000000000001" customHeight="1">
      <c r="A37" s="1"/>
      <c r="B37" s="6"/>
      <c r="C37" s="6"/>
      <c r="D37" s="9"/>
      <c r="E37" s="12">
        <v>1065</v>
      </c>
      <c r="F37" s="7"/>
    </row>
    <row r="38" spans="1:6" ht="20.100000000000001" customHeight="1">
      <c r="A38" s="1"/>
      <c r="B38" s="6"/>
      <c r="C38" s="6"/>
      <c r="D38" s="9"/>
      <c r="E38" s="12">
        <v>1062</v>
      </c>
      <c r="F38" s="7"/>
    </row>
    <row r="39" spans="1:6" ht="20.100000000000001" customHeight="1">
      <c r="A39" s="1"/>
      <c r="B39" s="6"/>
      <c r="C39" s="6"/>
      <c r="D39" s="9"/>
      <c r="E39" s="12">
        <v>1066</v>
      </c>
      <c r="F39" s="7"/>
    </row>
    <row r="40" spans="1:6" ht="20.100000000000001" customHeight="1">
      <c r="A40" s="1"/>
      <c r="B40" s="6"/>
      <c r="C40" s="6"/>
      <c r="D40" s="5"/>
      <c r="E40" s="8"/>
      <c r="F40" s="7"/>
    </row>
    <row r="41" spans="1:6" ht="20.100000000000001" hidden="1" customHeight="1">
      <c r="A41" s="1"/>
      <c r="B41" s="1"/>
      <c r="C41" s="1"/>
      <c r="D41" s="1"/>
      <c r="E41" s="1"/>
      <c r="F41" s="1"/>
    </row>
    <row r="42" spans="1:6" ht="20.100000000000001" hidden="1" customHeight="1">
      <c r="A42" s="1"/>
      <c r="C42" s="1"/>
      <c r="D42" s="1"/>
      <c r="E42" s="1"/>
      <c r="F42" s="1"/>
    </row>
    <row r="43" spans="1:6" ht="20.100000000000001" customHeight="1">
      <c r="A43" s="1"/>
    </row>
    <row r="44" spans="1:6" ht="20.100000000000001" customHeight="1">
      <c r="A44" s="1"/>
    </row>
  </sheetData>
  <sheetProtection algorithmName="SHA-512" hashValue="EAtJXeeatDniJfUNgNG1zLAiZgbP09eSlh9aTiWdL9nVgye+VGzoo/FJcr54zMS6/9OhF1hEmgZhs1RH5kxOPA==" saltValue="vQXRaj0NdllAZsWywm6AyA==" spinCount="100000" sheet="1" selectLockedCells="1" selectUnlockedCells="1"/>
  <phoneticPr fontId="19" type="noConversion"/>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F61D80F693A5B4BB8EC360B3331EF99" ma:contentTypeVersion="14" ma:contentTypeDescription="Opprett et nytt dokument." ma:contentTypeScope="" ma:versionID="5e93546bebc650b913ebd1516df4961b">
  <xsd:schema xmlns:xsd="http://www.w3.org/2001/XMLSchema" xmlns:xs="http://www.w3.org/2001/XMLSchema" xmlns:p="http://schemas.microsoft.com/office/2006/metadata/properties" xmlns:ns2="850aa3d0-d76e-4166-b282-1176a454e863" xmlns:ns3="566140b1-032c-4528-b08f-9c305dbd21f9" targetNamespace="http://schemas.microsoft.com/office/2006/metadata/properties" ma:root="true" ma:fieldsID="72509be42c70c0de1b792e04f9216479" ns2:_="" ns3:_="">
    <xsd:import namespace="850aa3d0-d76e-4166-b282-1176a454e863"/>
    <xsd:import namespace="566140b1-032c-4528-b08f-9c305dbd21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Pette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aa3d0-d76e-4166-b282-1176a454e8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e3cce1a3-e556-49eb-a015-c0fa2cc574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Petter" ma:index="20" nillable="true" ma:displayName="Petter" ma:format="Dropdown" ma:list="UserInfo" ma:SharePointGroup="0" ma:internalName="Pet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140b1-032c-4528-b08f-9c305dbd21f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635bdce-896f-407e-9bd0-04c365e8844e}" ma:internalName="TaxCatchAll" ma:showField="CatchAllData" ma:web="566140b1-032c-4528-b08f-9c305dbd21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tter xmlns="850aa3d0-d76e-4166-b282-1176a454e863">
      <UserInfo>
        <DisplayName/>
        <AccountId xsi:nil="true"/>
        <AccountType/>
      </UserInfo>
    </Petter>
    <lcf76f155ced4ddcb4097134ff3c332f xmlns="850aa3d0-d76e-4166-b282-1176a454e863">
      <Terms xmlns="http://schemas.microsoft.com/office/infopath/2007/PartnerControls"/>
    </lcf76f155ced4ddcb4097134ff3c332f>
    <TaxCatchAll xmlns="566140b1-032c-4528-b08f-9c305dbd21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E8727-8367-4E20-B42D-76DDD1C93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aa3d0-d76e-4166-b282-1176a454e863"/>
    <ds:schemaRef ds:uri="566140b1-032c-4528-b08f-9c305dbd2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987A9-7BCC-4EB5-AF79-BEF35B6E6069}">
  <ds:schemaRefs>
    <ds:schemaRef ds:uri="http://schemas.microsoft.com/office/2006/metadata/properties"/>
    <ds:schemaRef ds:uri="http://schemas.microsoft.com/office/infopath/2007/PartnerControls"/>
    <ds:schemaRef ds:uri="850aa3d0-d76e-4166-b282-1176a454e863"/>
    <ds:schemaRef ds:uri="566140b1-032c-4528-b08f-9c305dbd21f9"/>
  </ds:schemaRefs>
</ds:datastoreItem>
</file>

<file path=customXml/itemProps3.xml><?xml version="1.0" encoding="utf-8"?>
<ds:datastoreItem xmlns:ds="http://schemas.openxmlformats.org/officeDocument/2006/customXml" ds:itemID="{44F3B094-4C53-41D0-AC0D-1985649B5A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9</vt:i4>
      </vt:variant>
    </vt:vector>
  </HeadingPairs>
  <TitlesOfParts>
    <vt:vector size="13" baseType="lpstr">
      <vt:lpstr>Side 1</vt:lpstr>
      <vt:lpstr>Side 2</vt:lpstr>
      <vt:lpstr>BFs reisereglement</vt:lpstr>
      <vt:lpstr>Satser</vt:lpstr>
      <vt:lpstr>BlankA1</vt:lpstr>
      <vt:lpstr>BlankB1</vt:lpstr>
      <vt:lpstr>BlankB2</vt:lpstr>
      <vt:lpstr>Fremkomstmidler</vt:lpstr>
      <vt:lpstr>Satser!sph_7_01_01p7_2c</vt:lpstr>
      <vt:lpstr>Satser!sph_7_01_01p7_2d</vt:lpstr>
      <vt:lpstr>Satser!sph_7_01_01p7_2e</vt:lpstr>
      <vt:lpstr>'Side 1'!Utskriftsområde</vt:lpstr>
      <vt:lpstr>'Side 2'!Utskriftsområde</vt:lpstr>
    </vt:vector>
  </TitlesOfParts>
  <Company>Compaq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Bibliotekarforbundets reiseregningsskjema</dc:title>
  <dc:creator>Petter Bruce</dc:creator>
  <cp:lastModifiedBy>Petter Bruce</cp:lastModifiedBy>
  <cp:lastPrinted>2019-06-07T10:43:49Z</cp:lastPrinted>
  <dcterms:created xsi:type="dcterms:W3CDTF">2002-02-11T10:23:22Z</dcterms:created>
  <dcterms:modified xsi:type="dcterms:W3CDTF">2025-04-29T09:14:46Z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0x0101001F61D80F693A5B4BB8EC360B3331EF99</vt:lpwstr>
  </property>
  <property fmtid="{D5CDD505-2E9C-101B-9397-08002B2CF9AE}" pid="3" name="Order">
    <vt:r8>26600</vt:r8>
  </property>
  <property fmtid="{D5CDD505-2E9C-101B-9397-08002B2CF9AE}" pid="4" name="MediaServiceImageTags">
    <vt:lpwstr/>
  </property>
</Properties>
</file>